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202300"/>
  <mc:AlternateContent xmlns:mc="http://schemas.openxmlformats.org/markup-compatibility/2006">
    <mc:Choice Requires="x15">
      <x15ac:absPath xmlns:x15ac="http://schemas.microsoft.com/office/spreadsheetml/2010/11/ac" url="C:\Users\1368860\Desktop\"/>
    </mc:Choice>
  </mc:AlternateContent>
  <xr:revisionPtr revIDLastSave="0" documentId="13_ncr:1_{C851E370-6B35-4A6E-9BDF-B166CB6734D3}" xr6:coauthVersionLast="47" xr6:coauthVersionMax="47" xr10:uidLastSave="{00000000-0000-0000-0000-000000000000}"/>
  <bookViews>
    <workbookView xWindow="-108" yWindow="-108" windowWidth="23256" windowHeight="13896" firstSheet="1" activeTab="3" xr2:uid="{7AAF0321-B6A7-4F0F-8681-0A4405EC9A77}"/>
  </bookViews>
  <sheets>
    <sheet name="Guidance" sheetId="8" state="hidden" r:id="rId1"/>
    <sheet name="Worked Examples" sheetId="9" r:id="rId2"/>
    <sheet name="FwN Total" sheetId="1" state="hidden" r:id="rId3"/>
    <sheet name="FwN Calculator"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22" i="2" l="1"/>
  <c r="D23" i="2" s="1"/>
  <c r="D17" i="2"/>
  <c r="D12" i="2"/>
  <c r="C12" i="2"/>
  <c r="E30" i="2" l="1"/>
  <c r="E31" i="2"/>
  <c r="E32" i="2"/>
  <c r="E33" i="2"/>
  <c r="E34" i="2"/>
  <c r="E35" i="2"/>
  <c r="C30" i="2"/>
  <c r="F30" i="2" s="1"/>
  <c r="C31" i="2"/>
  <c r="F31" i="2" s="1"/>
  <c r="C32" i="2"/>
  <c r="F32" i="2" s="1"/>
  <c r="C33" i="2"/>
  <c r="C34" i="2"/>
  <c r="F34" i="2" s="1"/>
  <c r="C35" i="2"/>
  <c r="B30" i="2"/>
  <c r="B31" i="2"/>
  <c r="B32" i="2"/>
  <c r="B33" i="2"/>
  <c r="B34" i="2"/>
  <c r="B35" i="2"/>
  <c r="D27" i="1"/>
  <c r="F27" i="1" s="1"/>
  <c r="F26" i="1"/>
  <c r="F25" i="1"/>
  <c r="D24" i="1"/>
  <c r="F24" i="1" s="1"/>
  <c r="F23" i="1"/>
  <c r="F22" i="1"/>
  <c r="D21" i="1"/>
  <c r="D15" i="1"/>
  <c r="F33" i="2" l="1"/>
  <c r="F35" i="2"/>
  <c r="K11" i="9"/>
  <c r="I14" i="9" s="1"/>
  <c r="E10" i="9"/>
  <c r="C13" i="9" s="1"/>
  <c r="F15" i="1" l="1"/>
  <c r="F21" i="1"/>
  <c r="E13" i="2"/>
  <c r="E14" i="2"/>
  <c r="E15" i="2"/>
  <c r="E16" i="2"/>
  <c r="E17" i="2"/>
  <c r="E18" i="2"/>
  <c r="E19" i="2"/>
  <c r="E20" i="2"/>
  <c r="E21" i="2"/>
  <c r="E22" i="2"/>
  <c r="E23" i="2"/>
  <c r="E24" i="2"/>
  <c r="E25" i="2"/>
  <c r="E26" i="2"/>
  <c r="E27" i="2"/>
  <c r="E28" i="2"/>
  <c r="E29" i="2"/>
  <c r="E36" i="2"/>
  <c r="E37" i="2"/>
  <c r="E38" i="2"/>
  <c r="E39" i="2"/>
  <c r="E40" i="2"/>
  <c r="E41" i="2"/>
  <c r="E42" i="2"/>
  <c r="E43" i="2"/>
  <c r="E12" i="2"/>
  <c r="C14" i="2" l="1"/>
  <c r="F14" i="2" s="1"/>
  <c r="C15" i="2"/>
  <c r="F15" i="2" s="1"/>
  <c r="C16" i="2"/>
  <c r="F16" i="2" s="1"/>
  <c r="C17" i="2"/>
  <c r="F17" i="2" s="1"/>
  <c r="C18" i="2"/>
  <c r="F18" i="2" s="1"/>
  <c r="C19" i="2"/>
  <c r="F19" i="2" s="1"/>
  <c r="C20" i="2"/>
  <c r="F20" i="2" s="1"/>
  <c r="C21" i="2"/>
  <c r="F21" i="2" s="1"/>
  <c r="C22" i="2"/>
  <c r="F22" i="2" s="1"/>
  <c r="C23" i="2"/>
  <c r="F23" i="2" s="1"/>
  <c r="C24" i="2"/>
  <c r="F24" i="2" s="1"/>
  <c r="C25" i="2"/>
  <c r="F25" i="2" s="1"/>
  <c r="C26" i="2"/>
  <c r="F26" i="2" s="1"/>
  <c r="C27" i="2"/>
  <c r="F27" i="2" s="1"/>
  <c r="C28" i="2"/>
  <c r="F28" i="2" s="1"/>
  <c r="C29" i="2"/>
  <c r="F29" i="2" s="1"/>
  <c r="C36" i="2"/>
  <c r="F36" i="2" s="1"/>
  <c r="C37" i="2"/>
  <c r="F37" i="2" s="1"/>
  <c r="C38" i="2"/>
  <c r="F38" i="2" s="1"/>
  <c r="C39" i="2"/>
  <c r="F39" i="2" s="1"/>
  <c r="C40" i="2"/>
  <c r="F40" i="2" s="1"/>
  <c r="C41" i="2"/>
  <c r="F41" i="2" s="1"/>
  <c r="C42" i="2"/>
  <c r="F42" i="2" s="1"/>
  <c r="C43" i="2"/>
  <c r="F43" i="2" s="1"/>
  <c r="C13" i="2"/>
  <c r="F13" i="2" s="1"/>
  <c r="B13" i="2"/>
  <c r="B14" i="2"/>
  <c r="B15" i="2"/>
  <c r="B16" i="2"/>
  <c r="B17" i="2"/>
  <c r="B18" i="2"/>
  <c r="B19" i="2"/>
  <c r="B20" i="2"/>
  <c r="B21" i="2"/>
  <c r="B22" i="2"/>
  <c r="B23" i="2"/>
  <c r="B24" i="2"/>
  <c r="B25" i="2"/>
  <c r="B26" i="2"/>
  <c r="B27" i="2"/>
  <c r="B28" i="2"/>
  <c r="B29" i="2"/>
  <c r="B36" i="2"/>
  <c r="B37" i="2"/>
  <c r="B38" i="2"/>
  <c r="B39" i="2"/>
  <c r="B40" i="2"/>
  <c r="B41" i="2"/>
  <c r="B42" i="2"/>
  <c r="B43" i="2"/>
  <c r="F44" i="2" l="1"/>
  <c r="F19" i="1"/>
  <c r="G44" i="2" l="1"/>
  <c r="F7" i="1" l="1"/>
  <c r="F8" i="1"/>
  <c r="F9" i="1"/>
  <c r="F10" i="1"/>
  <c r="F11" i="1"/>
  <c r="F12" i="1"/>
  <c r="F13" i="1"/>
  <c r="F14" i="1"/>
  <c r="F16" i="1"/>
  <c r="F17" i="1"/>
  <c r="F18" i="1"/>
  <c r="F20" i="1"/>
  <c r="F28" i="1"/>
  <c r="F29" i="1"/>
  <c r="F30" i="1"/>
  <c r="F31" i="1"/>
  <c r="F32" i="1"/>
  <c r="F33" i="1"/>
  <c r="F34" i="1"/>
  <c r="F35" i="1"/>
  <c r="F5" i="1"/>
  <c r="F6" i="1" l="1"/>
  <c r="F36" i="1" s="1"/>
  <c r="F37" i="1" s="1"/>
</calcChain>
</file>

<file path=xl/sharedStrings.xml><?xml version="1.0" encoding="utf-8"?>
<sst xmlns="http://schemas.openxmlformats.org/spreadsheetml/2006/main" count="136" uniqueCount="89">
  <si>
    <t>Farming with Nature Transition Scheme Actions and Supporting Items</t>
  </si>
  <si>
    <t>Planting New Hedgerows</t>
  </si>
  <si>
    <t>m</t>
  </si>
  <si>
    <t>Creation of 2 m Riparian Buffer Strip</t>
  </si>
  <si>
    <t>Creation of 7 m Riparian Buffer Strip</t>
  </si>
  <si>
    <t>Management of Hedgerows</t>
  </si>
  <si>
    <t>Management of 7 m Riparian Buffer Strip</t>
  </si>
  <si>
    <t>ha</t>
  </si>
  <si>
    <t>Management of Farmland Trees</t>
  </si>
  <si>
    <t>Retention of Winter Stubble</t>
  </si>
  <si>
    <t>Multi-species Winter Cover Crop</t>
  </si>
  <si>
    <t>Arable - Unharvested Cereal Margin</t>
  </si>
  <si>
    <t>Arable - Grass Margin</t>
  </si>
  <si>
    <t>Arable - Flower-Rich Grass Margin</t>
  </si>
  <si>
    <t>Herbal Ley</t>
  </si>
  <si>
    <t>Herbal Ley - Enhanced</t>
  </si>
  <si>
    <t>Protective Fencing for Planting New Hedgerows</t>
  </si>
  <si>
    <t>Protective Fencing for Farmland Tree Planting</t>
  </si>
  <si>
    <t xml:space="preserve">Action </t>
  </si>
  <si>
    <t>Unit Rate (£)</t>
  </si>
  <si>
    <t>Quantity</t>
  </si>
  <si>
    <t>Estimated Payment</t>
  </si>
  <si>
    <t>Total Estimated Payment (£)</t>
  </si>
  <si>
    <t>Unit</t>
  </si>
  <si>
    <t>Protective Fencing for 2m Riparian Buffer Strips</t>
  </si>
  <si>
    <t>Gate and two Posts for 2m Riparian Buffer Strips</t>
  </si>
  <si>
    <t>Pasture Pump for 2m Riparian Buffer Strips</t>
  </si>
  <si>
    <t>Protective Fencing for 7m Riparian Buffer Strips</t>
  </si>
  <si>
    <t>Gate and two Posts for 7m Riparian Buffer Strips</t>
  </si>
  <si>
    <t>Pasture Pump for 7m Riparian Buffer Strips</t>
  </si>
  <si>
    <t>Gate and two Posts for Farmland Tree Planting</t>
  </si>
  <si>
    <t>each</t>
  </si>
  <si>
    <t>set</t>
  </si>
  <si>
    <t>Drinking trough and base for 7m Riparian Buffer Strips</t>
  </si>
  <si>
    <t>Drinking trough and base for 2m Riparian Buffer Strips</t>
  </si>
  <si>
    <t>Environmental Action</t>
  </si>
  <si>
    <t xml:space="preserve">Estimated Total </t>
  </si>
  <si>
    <t>User Guidance Notes</t>
  </si>
  <si>
    <t>Purpose</t>
  </si>
  <si>
    <t>Before You Start</t>
  </si>
  <si>
    <t>You will need:</t>
  </si>
  <si>
    <t xml:space="preserve">Add the quantity of each action you wish to complete.  </t>
  </si>
  <si>
    <t>Understanding the Results</t>
  </si>
  <si>
    <r>
      <t xml:space="preserve">The calculator will calculate the cost and if mandatory supporting items are required. </t>
    </r>
    <r>
      <rPr>
        <b/>
        <sz val="12"/>
        <color theme="1"/>
        <rFont val="Arial"/>
        <family val="2"/>
      </rPr>
      <t>* Up to a maximum application value of £20,000.</t>
    </r>
  </si>
  <si>
    <t>The total payment generated from all selected FwN Transition Scheme Actions</t>
  </si>
  <si>
    <t>Total FwN Transition Scheme Payment</t>
  </si>
  <si>
    <t>Scheme Limits</t>
  </si>
  <si>
    <t>Certain actions may be subject to minimum and maximum application and payment limits</t>
  </si>
  <si>
    <t>Where limits apply:</t>
  </si>
  <si>
    <t>The calculator will automatically apply the cap.</t>
  </si>
  <si>
    <t xml:space="preserve">Quantity </t>
  </si>
  <si>
    <t xml:space="preserve">Rate </t>
  </si>
  <si>
    <t>Payment</t>
  </si>
  <si>
    <t>£6.49/m</t>
  </si>
  <si>
    <t>Protective Fencing for Hedgerows</t>
  </si>
  <si>
    <t>£6.52/m</t>
  </si>
  <si>
    <t>10 ha</t>
  </si>
  <si>
    <t xml:space="preserve">Summary </t>
  </si>
  <si>
    <t>Amount</t>
  </si>
  <si>
    <t>Scheme</t>
  </si>
  <si>
    <t>Creation of 2m Riparian Buffer Strip</t>
  </si>
  <si>
    <t>Protective Fencing</t>
  </si>
  <si>
    <t>Gate and Two Posts</t>
  </si>
  <si>
    <t>Drinking Trough and Base</t>
  </si>
  <si>
    <t>£169.70 each</t>
  </si>
  <si>
    <t>310.29 each</t>
  </si>
  <si>
    <t>Farmland Tree Planting (1,600 trees/ha) Plot 1</t>
  </si>
  <si>
    <t>Farmland Tree Planting (1,600 trees/ha) Plot 2</t>
  </si>
  <si>
    <t>Farmland Tree Planting (1,600 trees/ha) Plot 3</t>
  </si>
  <si>
    <t>Your estimated Farm Sustainability Payment</t>
  </si>
  <si>
    <t xml:space="preserve">Warning messages will appear if limits are exceeded. </t>
  </si>
  <si>
    <t>Example 1 FwN with Hedgerows and Retention of Winter Stubble</t>
  </si>
  <si>
    <t>Example 2 FwN with Riparian Buffer Strips</t>
  </si>
  <si>
    <t>Estimated FwN Payment</t>
  </si>
  <si>
    <t>FwN Actions</t>
  </si>
  <si>
    <t>Total Estimated FwN Payment</t>
  </si>
  <si>
    <t>The Farming with Nature (FwN) Ready Reckoner has been developed to help farm business estimate:</t>
  </si>
  <si>
    <t>1. Farming with Nature (FwN) payments</t>
  </si>
  <si>
    <t>Step 1 - Select FwN Transition Scheme Actions</t>
  </si>
  <si>
    <t>Farming with Nature (FwN)  2026/27 Calculator</t>
  </si>
  <si>
    <t xml:space="preserve">PLEASE NOTE: The tool is intended as a guide only and does not guarantee payment. </t>
  </si>
  <si>
    <t>150m</t>
  </si>
  <si>
    <t>1 sets</t>
  </si>
  <si>
    <t>£1.41/m</t>
  </si>
  <si>
    <t>£99/ha</t>
  </si>
  <si>
    <t xml:space="preserve">205m </t>
  </si>
  <si>
    <t>Farming with Nature Actions</t>
  </si>
  <si>
    <t>Estimated Farming with Nature Payment</t>
  </si>
  <si>
    <t>Farming with Nature (FwN) Transition Scheme Calculator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</si>
</sst>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00_);[Red]\(&quot;£&quot;#,##0.00\)"/>
    <numFmt numFmtId="165" formatCode="_(&quot;£&quot;* #,##0.00_);_(&quot;£&quot;* \(#,##0.00\);_(&quot;£&quot;* &quot;-&quot;??_);_(@_)"/>
    <numFmt numFmtId="166" formatCode="&quot;£&quot;#,##0.00"/>
    <numFmt numFmtId="167" formatCode="&quot;£&quot;#,##0.00;[Red]&quot;£&quot;#,##0.00"/>
  </numFmts>
  <fonts count="6" x14ac:knownFonts="1">
    <font>
      <sz val="12"/>
      <color theme="1"/>
      <name val="Arial"/>
      <family val="2"/>
    </font>
    <font>
      <b/>
      <sz val="12"/>
      <color theme="1"/>
      <name val="Arial"/>
      <family val="2"/>
    </font>
    <font>
      <sz val="12"/>
      <color rgb="FF000000"/>
      <name val="Arial"/>
      <family val="2"/>
    </font>
    <font>
      <b/>
      <sz val="12"/>
      <color theme="0"/>
      <name val="Arial"/>
      <family val="2"/>
    </font>
    <font>
      <sz val="12"/>
      <color theme="0"/>
      <name val="Arial"/>
      <family val="2"/>
    </font>
    <font>
      <b/>
      <i/>
      <sz val="12"/>
      <color rgb="FFFF0000"/>
      <name val="Arial"/>
      <family val="2"/>
    </font>
  </fonts>
  <fills count="8">
    <fill>
      <patternFill patternType="none"/>
    </fill>
    <fill>
      <patternFill patternType="gray125"/>
    </fill>
    <fill>
      <patternFill patternType="solid">
        <fgColor rgb="FFFFFF00"/>
        <bgColor indexed="64"/>
      </patternFill>
    </fill>
    <fill>
      <patternFill patternType="solid">
        <fgColor rgb="FF0070C0"/>
        <bgColor indexed="64"/>
      </patternFill>
    </fill>
    <fill>
      <patternFill patternType="solid">
        <fgColor theme="9" tint="-0.249977111117893"/>
        <bgColor indexed="64"/>
      </patternFill>
    </fill>
    <fill>
      <patternFill patternType="solid">
        <fgColor theme="3" tint="0.89992980742820516"/>
        <bgColor indexed="64"/>
      </patternFill>
    </fill>
    <fill>
      <patternFill patternType="solid">
        <fgColor theme="0" tint="-4.9989318521683403E-2"/>
        <bgColor indexed="64"/>
      </patternFill>
    </fill>
    <fill>
      <patternFill patternType="solid">
        <fgColor theme="9" tint="-0.24994659260841701"/>
        <bgColor indexed="64"/>
      </patternFill>
    </fill>
  </fills>
  <borders count="11">
    <border>
      <left/>
      <right/>
      <top/>
      <bottom/>
      <diagonal/>
    </border>
    <border>
      <left style="thin">
        <color rgb="FFFF0000"/>
      </left>
      <right style="thin">
        <color rgb="FFFF0000"/>
      </right>
      <top style="thin">
        <color rgb="FFFF0000"/>
      </top>
      <bottom style="thin">
        <color rgb="FFFF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5">
    <xf numFmtId="0" fontId="0" fillId="0" borderId="0" xfId="0"/>
    <xf numFmtId="0" fontId="0" fillId="0" borderId="0" xfId="0" applyAlignment="1">
      <alignment vertical="center"/>
    </xf>
    <xf numFmtId="0" fontId="1" fillId="0" borderId="0" xfId="0" applyFont="1" applyAlignment="1">
      <alignment vertical="center"/>
    </xf>
    <xf numFmtId="0" fontId="0" fillId="0" borderId="0" xfId="0" applyAlignment="1">
      <alignment horizontal="right" vertical="center"/>
    </xf>
    <xf numFmtId="165" fontId="0" fillId="0" borderId="0" xfId="0" applyNumberFormat="1" applyAlignment="1">
      <alignment vertical="center"/>
    </xf>
    <xf numFmtId="0" fontId="0" fillId="0" borderId="0" xfId="0"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0" fontId="0" fillId="0" borderId="0" xfId="0" applyAlignment="1">
      <alignment horizontal="center" vertical="center"/>
    </xf>
    <xf numFmtId="166" fontId="0" fillId="0" borderId="0" xfId="0" applyNumberFormat="1" applyAlignment="1">
      <alignment vertical="center"/>
    </xf>
    <xf numFmtId="0" fontId="0" fillId="2" borderId="0" xfId="0" applyFill="1" applyAlignment="1">
      <alignment vertical="center"/>
    </xf>
    <xf numFmtId="165" fontId="0" fillId="0" borderId="0" xfId="0" applyNumberFormat="1"/>
    <xf numFmtId="0" fontId="1" fillId="0" borderId="0" xfId="0" applyFont="1"/>
    <xf numFmtId="0" fontId="5" fillId="0" borderId="0" xfId="0" applyFont="1"/>
    <xf numFmtId="0" fontId="1" fillId="6" borderId="3" xfId="0" applyFont="1" applyFill="1" applyBorder="1" applyAlignment="1">
      <alignment wrapText="1"/>
    </xf>
    <xf numFmtId="0" fontId="0" fillId="6" borderId="4" xfId="0" applyFill="1" applyBorder="1"/>
    <xf numFmtId="0" fontId="0" fillId="6" borderId="5" xfId="0" applyFill="1" applyBorder="1"/>
    <xf numFmtId="0" fontId="0" fillId="6" borderId="6" xfId="0" applyFill="1" applyBorder="1"/>
    <xf numFmtId="0" fontId="0" fillId="6" borderId="2" xfId="0" applyFill="1" applyBorder="1"/>
    <xf numFmtId="0" fontId="0" fillId="6" borderId="7" xfId="0" applyFill="1" applyBorder="1"/>
    <xf numFmtId="0" fontId="1" fillId="6" borderId="6" xfId="0" applyFont="1" applyFill="1" applyBorder="1"/>
    <xf numFmtId="164" fontId="0" fillId="6" borderId="2" xfId="0" applyNumberFormat="1" applyFill="1" applyBorder="1"/>
    <xf numFmtId="0" fontId="1" fillId="6" borderId="2" xfId="0" applyFont="1" applyFill="1" applyBorder="1"/>
    <xf numFmtId="0" fontId="0" fillId="6" borderId="9" xfId="0" applyFill="1" applyBorder="1"/>
    <xf numFmtId="0" fontId="0" fillId="6" borderId="10" xfId="0" applyFill="1" applyBorder="1"/>
    <xf numFmtId="0" fontId="3" fillId="4" borderId="0" xfId="0" applyFont="1" applyFill="1" applyProtection="1">
      <protection locked="0"/>
    </xf>
    <xf numFmtId="0" fontId="0" fillId="4" borderId="0" xfId="0" applyFill="1" applyProtection="1">
      <protection locked="0"/>
    </xf>
    <xf numFmtId="0" fontId="4" fillId="4" borderId="0" xfId="0" applyFont="1" applyFill="1" applyProtection="1">
      <protection locked="0"/>
    </xf>
    <xf numFmtId="0" fontId="0" fillId="0" borderId="0" xfId="0" applyProtection="1">
      <protection locked="0"/>
    </xf>
    <xf numFmtId="0" fontId="4" fillId="3" borderId="0" xfId="0" applyFont="1" applyFill="1" applyProtection="1">
      <protection locked="0"/>
    </xf>
    <xf numFmtId="0" fontId="0" fillId="5" borderId="1" xfId="0" applyFill="1" applyBorder="1" applyProtection="1">
      <protection locked="0"/>
    </xf>
    <xf numFmtId="0" fontId="3" fillId="3" borderId="0" xfId="0" applyFont="1" applyFill="1" applyProtection="1">
      <protection locked="0"/>
    </xf>
    <xf numFmtId="166" fontId="3" fillId="3" borderId="0" xfId="0" applyNumberFormat="1" applyFont="1" applyFill="1"/>
    <xf numFmtId="166" fontId="4" fillId="4" borderId="0" xfId="0" applyNumberFormat="1" applyFont="1" applyFill="1"/>
    <xf numFmtId="0" fontId="4" fillId="4" borderId="0" xfId="0" applyFont="1" applyFill="1"/>
    <xf numFmtId="0" fontId="3" fillId="4" borderId="0" xfId="0" applyFont="1" applyFill="1"/>
    <xf numFmtId="0" fontId="0" fillId="5" borderId="1" xfId="0" applyFill="1" applyBorder="1" applyProtection="1">
      <protection hidden="1"/>
    </xf>
    <xf numFmtId="166" fontId="3" fillId="4" borderId="0" xfId="0" applyNumberFormat="1" applyFont="1" applyFill="1"/>
    <xf numFmtId="3" fontId="0" fillId="7" borderId="0" xfId="0" applyNumberFormat="1" applyFill="1" applyProtection="1">
      <protection hidden="1"/>
    </xf>
    <xf numFmtId="0" fontId="0" fillId="6" borderId="8" xfId="0" applyFill="1" applyBorder="1"/>
    <xf numFmtId="167" fontId="0" fillId="6" borderId="7" xfId="0" applyNumberFormat="1" applyFill="1" applyBorder="1"/>
    <xf numFmtId="167" fontId="1" fillId="6" borderId="7" xfId="0" applyNumberFormat="1" applyFont="1" applyFill="1" applyBorder="1"/>
    <xf numFmtId="167" fontId="0" fillId="6" borderId="9" xfId="0" applyNumberFormat="1" applyFill="1" applyBorder="1"/>
    <xf numFmtId="167" fontId="0" fillId="6" borderId="2" xfId="0" applyNumberFormat="1" applyFill="1" applyBorder="1"/>
    <xf numFmtId="164" fontId="0" fillId="6" borderId="7" xfId="0" applyNumberForma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725805</xdr:colOff>
      <xdr:row>5</xdr:row>
      <xdr:rowOff>5715</xdr:rowOff>
    </xdr:from>
    <xdr:to>
      <xdr:col>16</xdr:col>
      <xdr:colOff>228600</xdr:colOff>
      <xdr:row>26</xdr:row>
      <xdr:rowOff>93345</xdr:rowOff>
    </xdr:to>
    <xdr:sp macro="" textlink="">
      <xdr:nvSpPr>
        <xdr:cNvPr id="2" name="TextBox 1">
          <a:extLst>
            <a:ext uri="{FF2B5EF4-FFF2-40B4-BE49-F238E27FC236}">
              <a16:creationId xmlns:a16="http://schemas.microsoft.com/office/drawing/2014/main" id="{6175FE6E-F948-82F5-36E5-D6E5A3F0C4C8}"/>
            </a:ext>
          </a:extLst>
        </xdr:cNvPr>
        <xdr:cNvSpPr txBox="1"/>
      </xdr:nvSpPr>
      <xdr:spPr>
        <a:xfrm>
          <a:off x="9965055" y="958215"/>
          <a:ext cx="6932295" cy="42691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solidFill>
                <a:schemeClr val="dk1"/>
              </a:solidFill>
              <a:effectLst/>
              <a:latin typeface="Arial" panose="020B0604020202020204" pitchFamily="34" charset="0"/>
              <a:ea typeface="+mn-ea"/>
              <a:cs typeface="Arial" panose="020B0604020202020204" pitchFamily="34" charset="0"/>
            </a:rPr>
            <a:t>How does Farming with Nature (FwN) Transition Scheme support your farm?</a:t>
          </a:r>
        </a:p>
        <a:p>
          <a:endParaRPr lang="en-GB" sz="1200" b="0">
            <a:solidFill>
              <a:schemeClr val="dk1"/>
            </a:solidFill>
            <a:effectLst/>
            <a:latin typeface="Arial" panose="020B0604020202020204" pitchFamily="34" charset="0"/>
            <a:ea typeface="+mn-ea"/>
            <a:cs typeface="Arial" panose="020B0604020202020204" pitchFamily="34" charset="0"/>
          </a:endParaRPr>
        </a:p>
        <a:p>
          <a:r>
            <a:rPr lang="en-GB" sz="1200" b="0">
              <a:solidFill>
                <a:schemeClr val="dk1"/>
              </a:solidFill>
              <a:effectLst/>
              <a:latin typeface="Arial" panose="020B0604020202020204" pitchFamily="34" charset="0"/>
              <a:ea typeface="+mn-ea"/>
              <a:cs typeface="Arial" panose="020B0604020202020204" pitchFamily="34" charset="0"/>
            </a:rPr>
            <a:t>The FwN Transition Scheme is designed to support farmers to deliver meaningful environmental improvements while building more sustainable farming systems.</a:t>
          </a:r>
        </a:p>
        <a:p>
          <a:r>
            <a:rPr lang="en-GB" sz="1200" b="0">
              <a:solidFill>
                <a:schemeClr val="dk1"/>
              </a:solidFill>
              <a:effectLst/>
              <a:latin typeface="Arial" panose="020B0604020202020204" pitchFamily="34" charset="0"/>
              <a:ea typeface="+mn-ea"/>
              <a:cs typeface="Arial" panose="020B0604020202020204" pitchFamily="34" charset="0"/>
            </a:rPr>
            <a:t>The Scheme provides financial support for farmers who take practical steps to enhance biodiversity, protect soil and water quality, and improve sustainability across the farm.</a:t>
          </a:r>
        </a:p>
        <a:p>
          <a:endParaRPr lang="en-GB" sz="1200" b="0">
            <a:solidFill>
              <a:schemeClr val="dk1"/>
            </a:solidFill>
            <a:effectLst/>
            <a:latin typeface="Arial" panose="020B0604020202020204" pitchFamily="34" charset="0"/>
            <a:ea typeface="+mn-ea"/>
            <a:cs typeface="Arial" panose="020B0604020202020204" pitchFamily="34" charset="0"/>
          </a:endParaRPr>
        </a:p>
        <a:p>
          <a:r>
            <a:rPr lang="en-GB" sz="1200" b="0">
              <a:solidFill>
                <a:schemeClr val="dk1"/>
              </a:solidFill>
              <a:effectLst/>
              <a:latin typeface="Arial" panose="020B0604020202020204" pitchFamily="34" charset="0"/>
              <a:ea typeface="+mn-ea"/>
              <a:cs typeface="Arial" panose="020B0604020202020204" pitchFamily="34" charset="0"/>
            </a:rPr>
            <a:t>Further information on how to take part in Farming with Nature, you can find up-to-date information about how to apply, guidance on how to complete actions, payment rates and more at:</a:t>
          </a:r>
        </a:p>
        <a:p>
          <a:endParaRPr lang="en-GB" sz="1200" b="0">
            <a:solidFill>
              <a:schemeClr val="dk1"/>
            </a:solidFill>
            <a:effectLst/>
            <a:latin typeface="Arial" panose="020B0604020202020204" pitchFamily="34" charset="0"/>
            <a:ea typeface="+mn-ea"/>
            <a:cs typeface="Arial" panose="020B0604020202020204" pitchFamily="34" charset="0"/>
          </a:endParaRPr>
        </a:p>
        <a:p>
          <a:r>
            <a:rPr lang="en-GB" sz="1200" u="sng">
              <a:solidFill>
                <a:schemeClr val="dk1"/>
              </a:solidFill>
              <a:effectLst/>
              <a:latin typeface="Arial" panose="020B0604020202020204" pitchFamily="34" charset="0"/>
              <a:ea typeface="+mn-ea"/>
              <a:cs typeface="Arial" panose="020B0604020202020204" pitchFamily="34" charset="0"/>
              <a:hlinkClick xmlns:r="http://schemas.openxmlformats.org/officeDocument/2006/relationships" r:id=""/>
            </a:rPr>
            <a:t>www.daera-ni.gov.uk/articles/farming-nature-package</a:t>
          </a:r>
          <a:endParaRPr lang="en-GB" sz="1200">
            <a:solidFill>
              <a:schemeClr val="dk1"/>
            </a:solidFill>
            <a:effectLst/>
            <a:latin typeface="Arial" panose="020B0604020202020204" pitchFamily="34" charset="0"/>
            <a:ea typeface="+mn-ea"/>
            <a:cs typeface="Arial" panose="020B0604020202020204" pitchFamily="34" charset="0"/>
          </a:endParaRPr>
        </a:p>
        <a:p>
          <a:endParaRPr lang="en-GB" sz="1200" b="0">
            <a:solidFill>
              <a:schemeClr val="dk1"/>
            </a:solidFill>
            <a:effectLst/>
            <a:latin typeface="Arial" panose="020B0604020202020204" pitchFamily="34" charset="0"/>
            <a:ea typeface="+mn-ea"/>
            <a:cs typeface="Arial" panose="020B0604020202020204" pitchFamily="34" charset="0"/>
          </a:endParaRPr>
        </a:p>
        <a:p>
          <a:endParaRPr lang="en-GB" sz="1200" b="0">
            <a:solidFill>
              <a:schemeClr val="dk1"/>
            </a:solidFill>
            <a:effectLst/>
            <a:latin typeface="Arial" panose="020B0604020202020204" pitchFamily="34" charset="0"/>
            <a:ea typeface="+mn-ea"/>
            <a:cs typeface="Arial" panose="020B0604020202020204" pitchFamily="34" charset="0"/>
          </a:endParaRPr>
        </a:p>
        <a:p>
          <a:r>
            <a:rPr lang="en-GB" sz="1200" b="1">
              <a:solidFill>
                <a:schemeClr val="dk1"/>
              </a:solidFill>
              <a:effectLst/>
              <a:latin typeface="Arial" panose="020B0604020202020204" pitchFamily="34" charset="0"/>
              <a:ea typeface="+mn-ea"/>
              <a:cs typeface="Arial" panose="020B0604020202020204" pitchFamily="34" charset="0"/>
            </a:rPr>
            <a:t>Disclaimer/Notes</a:t>
          </a:r>
        </a:p>
        <a:p>
          <a:endParaRPr lang="en-GB" sz="1200" b="0">
            <a:solidFill>
              <a:schemeClr val="dk1"/>
            </a:solidFill>
            <a:effectLst/>
            <a:latin typeface="Arial" panose="020B0604020202020204" pitchFamily="34" charset="0"/>
            <a:ea typeface="+mn-ea"/>
            <a:cs typeface="Arial" panose="020B0604020202020204" pitchFamily="34" charset="0"/>
          </a:endParaRPr>
        </a:p>
        <a:p>
          <a:r>
            <a:rPr lang="en-GB" sz="1200" b="0">
              <a:solidFill>
                <a:schemeClr val="dk1"/>
              </a:solidFill>
              <a:effectLst/>
              <a:latin typeface="Arial" panose="020B0604020202020204" pitchFamily="34" charset="0"/>
              <a:ea typeface="+mn-ea"/>
              <a:cs typeface="Arial" panose="020B0604020202020204" pitchFamily="34" charset="0"/>
            </a:rPr>
            <a:t>This calculator allows users to obtain quick estimates of the potential payments available under the FwN Transition Scheme. </a:t>
          </a:r>
          <a:r>
            <a:rPr lang="en-GB" sz="1200" b="1" i="1">
              <a:solidFill>
                <a:schemeClr val="dk1"/>
              </a:solidFill>
              <a:effectLst/>
              <a:latin typeface="Arial" panose="020B0604020202020204" pitchFamily="34" charset="0"/>
              <a:ea typeface="+mn-ea"/>
              <a:cs typeface="Arial" panose="020B0604020202020204" pitchFamily="34" charset="0"/>
            </a:rPr>
            <a:t>It should be considered as a guide only.</a:t>
          </a:r>
        </a:p>
        <a:p>
          <a:endParaRPr lang="en-GB" sz="1200" b="0">
            <a:solidFill>
              <a:schemeClr val="dk1"/>
            </a:solidFill>
            <a:effectLst/>
            <a:latin typeface="Arial" panose="020B0604020202020204" pitchFamily="34" charset="0"/>
            <a:ea typeface="+mn-ea"/>
            <a:cs typeface="Arial" panose="020B0604020202020204" pitchFamily="34" charset="0"/>
          </a:endParaRPr>
        </a:p>
        <a:p>
          <a:r>
            <a:rPr lang="en-GB" sz="1200" b="0">
              <a:solidFill>
                <a:schemeClr val="dk1"/>
              </a:solidFill>
              <a:effectLst/>
              <a:latin typeface="Arial" panose="020B0604020202020204" pitchFamily="34" charset="0"/>
              <a:ea typeface="+mn-ea"/>
              <a:cs typeface="Arial" panose="020B0604020202020204" pitchFamily="34" charset="0"/>
            </a:rPr>
            <a:t>The information provided is not final and you must not rely on the indicative payment amounts provided by the calculator to make business decisions.</a:t>
          </a:r>
        </a:p>
        <a:p>
          <a:pPr fontAlgn="t"/>
          <a:endParaRPr lang="en-GB" sz="1100" b="0" i="0">
            <a:solidFill>
              <a:schemeClr val="dk1"/>
            </a:solidFill>
            <a:effectLst/>
            <a:latin typeface="+mn-lt"/>
            <a:ea typeface="+mn-ea"/>
            <a:cs typeface="+mn-cs"/>
          </a:endParaRPr>
        </a:p>
        <a:p>
          <a:pPr marL="0" marR="0" lvl="0" indent="0" defTabSz="914400" eaLnBrk="1" fontAlgn="t" latinLnBrk="0" hangingPunct="1">
            <a:lnSpc>
              <a:spcPct val="100000"/>
            </a:lnSpc>
            <a:spcBef>
              <a:spcPts val="0"/>
            </a:spcBef>
            <a:spcAft>
              <a:spcPts val="0"/>
            </a:spcAft>
            <a:buClrTx/>
            <a:buSzTx/>
            <a:buFontTx/>
            <a:buNone/>
            <a:tabLst/>
            <a:defRPr/>
          </a:pPr>
          <a:r>
            <a:rPr lang="en-GB" sz="1200" b="0" i="0">
              <a:solidFill>
                <a:schemeClr val="dk1"/>
              </a:solidFill>
              <a:effectLst/>
              <a:latin typeface="Arial" panose="020B0604020202020204" pitchFamily="34" charset="0"/>
              <a:ea typeface="+mn-ea"/>
              <a:cs typeface="Arial" panose="020B0604020202020204" pitchFamily="34" charset="0"/>
            </a:rPr>
            <a:t>DAERA accepts no liability for any use of this FwN Transition Scheme Calculator, or for any actions or decisions made based on its results.</a:t>
          </a:r>
        </a:p>
        <a:p>
          <a:pPr fontAlgn="t"/>
          <a:endParaRPr lang="en-GB" sz="1100" b="0" i="0">
            <a:solidFill>
              <a:schemeClr val="dk1"/>
            </a:solidFill>
            <a:effectLst/>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xdr:from>
          <xdr:col>4</xdr:col>
          <xdr:colOff>45720</xdr:colOff>
          <xdr:row>8</xdr:row>
          <xdr:rowOff>0</xdr:rowOff>
        </xdr:from>
        <xdr:to>
          <xdr:col>6</xdr:col>
          <xdr:colOff>7620</xdr:colOff>
          <xdr:row>9</xdr:row>
          <xdr:rowOff>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1200" b="0" i="0" u="none" strike="noStrike" baseline="0">
                  <a:solidFill>
                    <a:srgbClr val="000000"/>
                  </a:solidFill>
                  <a:latin typeface="Arial"/>
                  <a:cs typeface="Arial"/>
                </a:rPr>
                <a:t>Reset Calculator</a:t>
              </a:r>
            </a:p>
          </xdr:txBody>
        </xdr:sp>
        <xdr:clientData fPrintsWithSheet="0"/>
      </xdr:twoCellAnchor>
    </mc:Choice>
    <mc:Fallback/>
  </mc:AlternateContent>
  <xdr:twoCellAnchor>
    <xdr:from>
      <xdr:col>1</xdr:col>
      <xdr:colOff>19526</xdr:colOff>
      <xdr:row>0</xdr:row>
      <xdr:rowOff>174784</xdr:rowOff>
    </xdr:from>
    <xdr:to>
      <xdr:col>6</xdr:col>
      <xdr:colOff>27622</xdr:colOff>
      <xdr:row>5</xdr:row>
      <xdr:rowOff>16669</xdr:rowOff>
    </xdr:to>
    <xdr:pic>
      <xdr:nvPicPr>
        <xdr:cNvPr id="4" name="Picture 1974649505">
          <a:extLst>
            <a:ext uri="{FF2B5EF4-FFF2-40B4-BE49-F238E27FC236}">
              <a16:creationId xmlns:a16="http://schemas.microsoft.com/office/drawing/2014/main" id="{B2BE3AB0-2D07-F112-3CFA-32EA6143A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714" y="174784"/>
          <a:ext cx="7878127" cy="7943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550A6-1E61-42E5-8A09-E83B7D7896BE}">
  <sheetPr codeName="Sheet1"/>
  <dimension ref="A1:A26"/>
  <sheetViews>
    <sheetView workbookViewId="0">
      <selection activeCell="L26" sqref="L26"/>
    </sheetView>
  </sheetViews>
  <sheetFormatPr defaultRowHeight="15" x14ac:dyDescent="0.25"/>
  <sheetData>
    <row r="1" spans="1:1" ht="15.6" x14ac:dyDescent="0.3">
      <c r="A1" s="12" t="s">
        <v>79</v>
      </c>
    </row>
    <row r="3" spans="1:1" x14ac:dyDescent="0.25">
      <c r="A3" t="s">
        <v>37</v>
      </c>
    </row>
    <row r="4" spans="1:1" x14ac:dyDescent="0.25">
      <c r="A4" t="s">
        <v>38</v>
      </c>
    </row>
    <row r="5" spans="1:1" x14ac:dyDescent="0.25">
      <c r="A5" t="s">
        <v>76</v>
      </c>
    </row>
    <row r="6" spans="1:1" x14ac:dyDescent="0.25">
      <c r="A6" t="s">
        <v>77</v>
      </c>
    </row>
    <row r="7" spans="1:1" ht="15.6" x14ac:dyDescent="0.3">
      <c r="A7" s="13" t="s">
        <v>80</v>
      </c>
    </row>
    <row r="9" spans="1:1" ht="15.6" x14ac:dyDescent="0.3">
      <c r="A9" s="12" t="s">
        <v>39</v>
      </c>
    </row>
    <row r="10" spans="1:1" x14ac:dyDescent="0.25">
      <c r="A10" t="s">
        <v>40</v>
      </c>
    </row>
    <row r="11" spans="1:1" x14ac:dyDescent="0.25">
      <c r="A11" t="s">
        <v>69</v>
      </c>
    </row>
    <row r="13" spans="1:1" ht="15.6" x14ac:dyDescent="0.3">
      <c r="A13" s="12" t="s">
        <v>78</v>
      </c>
    </row>
    <row r="14" spans="1:1" x14ac:dyDescent="0.25">
      <c r="A14" t="s">
        <v>41</v>
      </c>
    </row>
    <row r="15" spans="1:1" ht="15.6" x14ac:dyDescent="0.3">
      <c r="A15" t="s">
        <v>43</v>
      </c>
    </row>
    <row r="17" spans="1:1" ht="15.6" x14ac:dyDescent="0.3">
      <c r="A17" s="12" t="s">
        <v>42</v>
      </c>
    </row>
    <row r="19" spans="1:1" ht="15.6" x14ac:dyDescent="0.3">
      <c r="A19" s="12" t="s">
        <v>45</v>
      </c>
    </row>
    <row r="20" spans="1:1" x14ac:dyDescent="0.25">
      <c r="A20" t="s">
        <v>44</v>
      </c>
    </row>
    <row r="22" spans="1:1" ht="15.6" x14ac:dyDescent="0.3">
      <c r="A22" s="12" t="s">
        <v>46</v>
      </c>
    </row>
    <row r="23" spans="1:1" x14ac:dyDescent="0.25">
      <c r="A23" t="s">
        <v>47</v>
      </c>
    </row>
    <row r="24" spans="1:1" x14ac:dyDescent="0.25">
      <c r="A24" t="s">
        <v>48</v>
      </c>
    </row>
    <row r="25" spans="1:1" x14ac:dyDescent="0.25">
      <c r="A25" t="s">
        <v>49</v>
      </c>
    </row>
    <row r="26" spans="1:1" x14ac:dyDescent="0.25">
      <c r="A26" t="s">
        <v>70</v>
      </c>
    </row>
  </sheetData>
  <sheetProtection algorithmName="SHA-512" hashValue="Ezooj4xoYQ/aBBHCJwcdcOlnWTqHKkSRTQEfYWUIb/qFWrUXD8teYlPUd11qyIqGNRZgwFovIS82et/pKazuQw==" saltValue="4ois5Yd9TVCdyvOG7qXkDA==" spinCount="100000" sheet="1" objects="1" scenarios="1" selectLockedCells="1" selectUnlockedCell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2D7E2-0D0E-424F-9230-8A279C86BD0D}">
  <sheetPr codeName="Sheet2"/>
  <dimension ref="B1:K14"/>
  <sheetViews>
    <sheetView workbookViewId="0">
      <selection activeCell="G22" sqref="G22"/>
    </sheetView>
  </sheetViews>
  <sheetFormatPr defaultRowHeight="15" x14ac:dyDescent="0.25"/>
  <cols>
    <col min="2" max="2" width="58.81640625" bestFit="1" customWidth="1"/>
    <col min="3" max="3" width="9.08984375" bestFit="1" customWidth="1"/>
    <col min="5" max="5" width="9.08984375" bestFit="1" customWidth="1"/>
    <col min="8" max="8" width="59.1796875" bestFit="1" customWidth="1"/>
    <col min="9" max="9" width="9.08984375" bestFit="1" customWidth="1"/>
    <col min="10" max="10" width="11.90625" bestFit="1" customWidth="1"/>
    <col min="11" max="11" width="9.08984375" bestFit="1" customWidth="1"/>
  </cols>
  <sheetData>
    <row r="1" spans="2:11" ht="15.6" thickBot="1" x14ac:dyDescent="0.3"/>
    <row r="2" spans="2:11" ht="45" customHeight="1" x14ac:dyDescent="0.3">
      <c r="B2" s="14" t="s">
        <v>71</v>
      </c>
      <c r="C2" s="15"/>
      <c r="D2" s="15"/>
      <c r="E2" s="16"/>
      <c r="H2" s="14" t="s">
        <v>72</v>
      </c>
      <c r="I2" s="15"/>
      <c r="J2" s="15"/>
      <c r="K2" s="16"/>
    </row>
    <row r="3" spans="2:11" x14ac:dyDescent="0.25">
      <c r="B3" s="17"/>
      <c r="C3" s="18"/>
      <c r="D3" s="18"/>
      <c r="E3" s="19"/>
      <c r="H3" s="17"/>
      <c r="I3" s="18"/>
      <c r="J3" s="18"/>
      <c r="K3" s="19"/>
    </row>
    <row r="4" spans="2:11" x14ac:dyDescent="0.25">
      <c r="B4" s="17"/>
      <c r="C4" s="18"/>
      <c r="D4" s="18"/>
      <c r="E4" s="19"/>
      <c r="H4" s="17"/>
      <c r="I4" s="18"/>
      <c r="J4" s="18"/>
      <c r="K4" s="19"/>
    </row>
    <row r="5" spans="2:11" ht="15.6" x14ac:dyDescent="0.3">
      <c r="B5" s="20" t="s">
        <v>74</v>
      </c>
      <c r="C5" s="18"/>
      <c r="D5" s="18"/>
      <c r="E5" s="19"/>
      <c r="H5" s="20" t="s">
        <v>74</v>
      </c>
      <c r="I5" s="18"/>
      <c r="J5" s="18"/>
      <c r="K5" s="19"/>
    </row>
    <row r="6" spans="2:11" x14ac:dyDescent="0.25">
      <c r="B6" s="17" t="s">
        <v>18</v>
      </c>
      <c r="C6" s="18" t="s">
        <v>50</v>
      </c>
      <c r="D6" s="18" t="s">
        <v>51</v>
      </c>
      <c r="E6" s="19" t="s">
        <v>52</v>
      </c>
      <c r="H6" s="17" t="s">
        <v>18</v>
      </c>
      <c r="I6" s="18" t="s">
        <v>50</v>
      </c>
      <c r="J6" s="18" t="s">
        <v>51</v>
      </c>
      <c r="K6" s="19" t="s">
        <v>52</v>
      </c>
    </row>
    <row r="7" spans="2:11" x14ac:dyDescent="0.25">
      <c r="B7" s="17" t="s">
        <v>1</v>
      </c>
      <c r="C7" s="18" t="s">
        <v>85</v>
      </c>
      <c r="D7" s="18" t="s">
        <v>53</v>
      </c>
      <c r="E7" s="40">
        <v>1330.45</v>
      </c>
      <c r="H7" s="17" t="s">
        <v>60</v>
      </c>
      <c r="I7" s="18" t="s">
        <v>81</v>
      </c>
      <c r="J7" s="18" t="s">
        <v>83</v>
      </c>
      <c r="K7" s="40">
        <v>211.5</v>
      </c>
    </row>
    <row r="8" spans="2:11" x14ac:dyDescent="0.25">
      <c r="B8" s="17" t="s">
        <v>54</v>
      </c>
      <c r="C8" s="18" t="s">
        <v>85</v>
      </c>
      <c r="D8" s="21" t="s">
        <v>55</v>
      </c>
      <c r="E8" s="40">
        <v>1336.6</v>
      </c>
      <c r="H8" s="17" t="s">
        <v>61</v>
      </c>
      <c r="I8" s="18" t="s">
        <v>81</v>
      </c>
      <c r="J8" s="18" t="s">
        <v>55</v>
      </c>
      <c r="K8" s="40">
        <v>978</v>
      </c>
    </row>
    <row r="9" spans="2:11" x14ac:dyDescent="0.25">
      <c r="B9" s="17" t="s">
        <v>9</v>
      </c>
      <c r="C9" s="18" t="s">
        <v>56</v>
      </c>
      <c r="D9" s="18" t="s">
        <v>84</v>
      </c>
      <c r="E9" s="40">
        <v>990</v>
      </c>
      <c r="H9" s="17" t="s">
        <v>62</v>
      </c>
      <c r="I9" s="18" t="s">
        <v>82</v>
      </c>
      <c r="J9" s="21" t="s">
        <v>65</v>
      </c>
      <c r="K9" s="44">
        <v>310.29000000000002</v>
      </c>
    </row>
    <row r="10" spans="2:11" ht="15.6" x14ac:dyDescent="0.3">
      <c r="B10" s="20" t="s">
        <v>75</v>
      </c>
      <c r="C10" s="22"/>
      <c r="D10" s="22"/>
      <c r="E10" s="41">
        <f>SUM(E7:E9)</f>
        <v>3657.05</v>
      </c>
      <c r="H10" s="17" t="s">
        <v>63</v>
      </c>
      <c r="I10" s="18" t="s">
        <v>82</v>
      </c>
      <c r="J10" s="18" t="s">
        <v>64</v>
      </c>
      <c r="K10" s="44">
        <v>169.7</v>
      </c>
    </row>
    <row r="11" spans="2:11" ht="15.6" x14ac:dyDescent="0.3">
      <c r="B11" s="20" t="s">
        <v>57</v>
      </c>
      <c r="C11" s="22"/>
      <c r="D11" s="18"/>
      <c r="E11" s="19"/>
      <c r="H11" s="20" t="s">
        <v>75</v>
      </c>
      <c r="I11" s="18"/>
      <c r="J11" s="18"/>
      <c r="K11" s="41">
        <f>SUM(K7:K10)</f>
        <v>1669.49</v>
      </c>
    </row>
    <row r="12" spans="2:11" ht="15.6" x14ac:dyDescent="0.3">
      <c r="B12" s="20" t="s">
        <v>59</v>
      </c>
      <c r="C12" s="22" t="s">
        <v>58</v>
      </c>
      <c r="D12" s="18"/>
      <c r="E12" s="19"/>
      <c r="H12" s="17"/>
      <c r="I12" s="18"/>
      <c r="J12" s="18"/>
      <c r="K12" s="19"/>
    </row>
    <row r="13" spans="2:11" ht="15.6" x14ac:dyDescent="0.3">
      <c r="B13" s="17" t="s">
        <v>73</v>
      </c>
      <c r="C13" s="43">
        <f>E10</f>
        <v>3657.05</v>
      </c>
      <c r="D13" s="18"/>
      <c r="E13" s="19"/>
      <c r="H13" s="20" t="s">
        <v>59</v>
      </c>
      <c r="I13" s="22" t="s">
        <v>58</v>
      </c>
      <c r="J13" s="18"/>
      <c r="K13" s="19"/>
    </row>
    <row r="14" spans="2:11" ht="15.6" thickBot="1" x14ac:dyDescent="0.3">
      <c r="B14" s="39"/>
      <c r="C14" s="23"/>
      <c r="D14" s="23"/>
      <c r="E14" s="24"/>
      <c r="H14" s="39" t="s">
        <v>73</v>
      </c>
      <c r="I14" s="42">
        <f>K11</f>
        <v>1669.49</v>
      </c>
      <c r="J14" s="23"/>
      <c r="K14" s="24"/>
    </row>
  </sheetData>
  <sheetProtection algorithmName="SHA-512" hashValue="JDrfkuHNgU5hWq8OHY8Va4tD/lENrqpcKYNCc2VtEnK6BQ5kTApAJbvq8876O0AnPfy+fGLwpn0U7fJ/2HBQPw==" saltValue="7NPfAZzyNYI8GcMcMu2UVw==" spinCount="100000" sheet="1" objects="1" scenarios="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DADAA-D8B0-4836-B9C8-AEB0B7925262}">
  <sheetPr codeName="Sheet3"/>
  <dimension ref="A1:F37"/>
  <sheetViews>
    <sheetView workbookViewId="0">
      <selection activeCell="J31" sqref="J31"/>
    </sheetView>
  </sheetViews>
  <sheetFormatPr defaultColWidth="9.1796875" defaultRowHeight="15" x14ac:dyDescent="0.25"/>
  <cols>
    <col min="1" max="1" width="44.08984375" style="1" bestFit="1" customWidth="1"/>
    <col min="2" max="2" width="11" style="1" bestFit="1" customWidth="1"/>
    <col min="3" max="3" width="9.1796875" style="1"/>
    <col min="4" max="4" width="8.453125" style="1" customWidth="1"/>
    <col min="5" max="5" width="25.453125" style="1" hidden="1" customWidth="1"/>
    <col min="6" max="6" width="17.90625" style="1" bestFit="1" customWidth="1"/>
    <col min="7" max="16384" width="9.1796875" style="1"/>
  </cols>
  <sheetData>
    <row r="1" spans="1:6" x14ac:dyDescent="0.25">
      <c r="A1" s="5"/>
    </row>
    <row r="2" spans="1:6" ht="31.2" x14ac:dyDescent="0.25">
      <c r="A2" s="6" t="s">
        <v>0</v>
      </c>
    </row>
    <row r="3" spans="1:6" ht="15.6" x14ac:dyDescent="0.25">
      <c r="A3" s="2"/>
    </row>
    <row r="4" spans="1:6" ht="15.6" x14ac:dyDescent="0.25">
      <c r="A4" s="7" t="s">
        <v>18</v>
      </c>
      <c r="B4" s="7" t="s">
        <v>19</v>
      </c>
      <c r="C4" s="7" t="s">
        <v>23</v>
      </c>
      <c r="D4" s="7" t="s">
        <v>20</v>
      </c>
      <c r="E4" s="8"/>
      <c r="F4" s="7" t="s">
        <v>21</v>
      </c>
    </row>
    <row r="5" spans="1:6" x14ac:dyDescent="0.25">
      <c r="A5" s="1" t="s">
        <v>1</v>
      </c>
      <c r="B5" s="9">
        <v>6.49</v>
      </c>
      <c r="C5" s="3" t="s">
        <v>2</v>
      </c>
      <c r="D5" s="1">
        <v>100</v>
      </c>
      <c r="E5" s="1">
        <v>150</v>
      </c>
      <c r="F5" s="4">
        <f>D5*B5</f>
        <v>649</v>
      </c>
    </row>
    <row r="6" spans="1:6" x14ac:dyDescent="0.25">
      <c r="A6" s="1" t="s">
        <v>16</v>
      </c>
      <c r="B6" s="9">
        <v>6.52</v>
      </c>
      <c r="C6" s="3" t="s">
        <v>2</v>
      </c>
      <c r="D6" s="10">
        <v>100</v>
      </c>
      <c r="F6" s="4">
        <f t="shared" ref="F6:F35" si="0">D6*B6</f>
        <v>652</v>
      </c>
    </row>
    <row r="7" spans="1:6" x14ac:dyDescent="0.25">
      <c r="A7" s="1" t="s">
        <v>5</v>
      </c>
      <c r="B7" s="9">
        <v>0.96</v>
      </c>
      <c r="C7" s="3" t="s">
        <v>2</v>
      </c>
      <c r="D7" s="1">
        <v>100</v>
      </c>
      <c r="F7" s="4">
        <f t="shared" si="0"/>
        <v>96</v>
      </c>
    </row>
    <row r="8" spans="1:6" x14ac:dyDescent="0.25">
      <c r="A8" s="1" t="s">
        <v>3</v>
      </c>
      <c r="B8" s="9">
        <v>1.41</v>
      </c>
      <c r="C8" s="3" t="s">
        <v>2</v>
      </c>
      <c r="D8" s="10">
        <v>100</v>
      </c>
      <c r="F8" s="4">
        <f t="shared" si="0"/>
        <v>141</v>
      </c>
    </row>
    <row r="9" spans="1:6" x14ac:dyDescent="0.25">
      <c r="A9" s="1" t="s">
        <v>24</v>
      </c>
      <c r="B9" s="9">
        <v>6.52</v>
      </c>
      <c r="C9" s="3" t="s">
        <v>2</v>
      </c>
      <c r="D9" s="10">
        <v>100</v>
      </c>
      <c r="F9" s="4">
        <f t="shared" si="0"/>
        <v>652</v>
      </c>
    </row>
    <row r="10" spans="1:6" x14ac:dyDescent="0.25">
      <c r="A10" s="1" t="s">
        <v>25</v>
      </c>
      <c r="B10" s="9">
        <v>310.29000000000002</v>
      </c>
      <c r="C10" s="3" t="s">
        <v>32</v>
      </c>
      <c r="D10" s="1">
        <v>0</v>
      </c>
      <c r="F10" s="4">
        <f t="shared" si="0"/>
        <v>0</v>
      </c>
    </row>
    <row r="11" spans="1:6" x14ac:dyDescent="0.25">
      <c r="A11" s="1" t="s">
        <v>34</v>
      </c>
      <c r="B11" s="9">
        <v>169.7</v>
      </c>
      <c r="C11" s="3" t="s">
        <v>32</v>
      </c>
      <c r="D11" s="1">
        <v>1</v>
      </c>
      <c r="F11" s="4">
        <f t="shared" si="0"/>
        <v>169.7</v>
      </c>
    </row>
    <row r="12" spans="1:6" x14ac:dyDescent="0.25">
      <c r="A12" s="1" t="s">
        <v>26</v>
      </c>
      <c r="B12" s="9">
        <v>239.06</v>
      </c>
      <c r="C12" s="3" t="s">
        <v>31</v>
      </c>
      <c r="D12" s="1">
        <v>1</v>
      </c>
      <c r="F12" s="4">
        <f t="shared" si="0"/>
        <v>239.06</v>
      </c>
    </row>
    <row r="13" spans="1:6" x14ac:dyDescent="0.25">
      <c r="A13" s="1" t="s">
        <v>4</v>
      </c>
      <c r="B13" s="9">
        <v>4.93</v>
      </c>
      <c r="C13" s="3" t="s">
        <v>2</v>
      </c>
      <c r="D13" s="10">
        <v>142</v>
      </c>
      <c r="F13" s="4">
        <f t="shared" si="0"/>
        <v>700.06</v>
      </c>
    </row>
    <row r="14" spans="1:6" x14ac:dyDescent="0.25">
      <c r="A14" s="1" t="s">
        <v>27</v>
      </c>
      <c r="B14" s="9">
        <v>6.52</v>
      </c>
      <c r="C14" s="3" t="s">
        <v>2</v>
      </c>
      <c r="D14" s="10">
        <v>100</v>
      </c>
      <c r="F14" s="4">
        <f t="shared" si="0"/>
        <v>652</v>
      </c>
    </row>
    <row r="15" spans="1:6" x14ac:dyDescent="0.25">
      <c r="A15" s="1" t="s">
        <v>28</v>
      </c>
      <c r="B15" s="9">
        <v>310.29000000000002</v>
      </c>
      <c r="C15" s="3" t="s">
        <v>32</v>
      </c>
      <c r="D15" s="1">
        <f>IF(D14&gt;=1,1,"")</f>
        <v>1</v>
      </c>
      <c r="F15" s="4">
        <f>IFERROR(D15*B15,0)</f>
        <v>310.29000000000002</v>
      </c>
    </row>
    <row r="16" spans="1:6" x14ac:dyDescent="0.25">
      <c r="A16" s="1" t="s">
        <v>33</v>
      </c>
      <c r="B16" s="9">
        <v>169.7</v>
      </c>
      <c r="C16" s="3" t="s">
        <v>32</v>
      </c>
      <c r="F16" s="4">
        <f t="shared" si="0"/>
        <v>0</v>
      </c>
    </row>
    <row r="17" spans="1:6" x14ac:dyDescent="0.25">
      <c r="A17" s="1" t="s">
        <v>29</v>
      </c>
      <c r="B17" s="9">
        <v>239.06</v>
      </c>
      <c r="C17" s="3" t="s">
        <v>31</v>
      </c>
      <c r="F17" s="4">
        <f t="shared" si="0"/>
        <v>0</v>
      </c>
    </row>
    <row r="18" spans="1:6" x14ac:dyDescent="0.25">
      <c r="A18" s="1" t="s">
        <v>6</v>
      </c>
      <c r="B18" s="9">
        <v>0.04</v>
      </c>
      <c r="C18" s="3" t="s">
        <v>2</v>
      </c>
      <c r="D18" s="1">
        <v>142</v>
      </c>
      <c r="F18" s="4">
        <f t="shared" si="0"/>
        <v>5.68</v>
      </c>
    </row>
    <row r="19" spans="1:6" x14ac:dyDescent="0.25">
      <c r="A19" s="1" t="s">
        <v>66</v>
      </c>
      <c r="B19" s="9">
        <v>6756</v>
      </c>
      <c r="C19" s="3" t="s">
        <v>7</v>
      </c>
      <c r="D19" s="1">
        <v>0.1</v>
      </c>
      <c r="F19" s="4">
        <f t="shared" si="0"/>
        <v>675.6</v>
      </c>
    </row>
    <row r="20" spans="1:6" x14ac:dyDescent="0.25">
      <c r="A20" s="1" t="s">
        <v>17</v>
      </c>
      <c r="B20" s="9">
        <v>6.52</v>
      </c>
      <c r="C20" s="3" t="s">
        <v>2</v>
      </c>
      <c r="D20" s="10">
        <v>150</v>
      </c>
      <c r="F20" s="4">
        <f t="shared" si="0"/>
        <v>977.99999999999989</v>
      </c>
    </row>
    <row r="21" spans="1:6" x14ac:dyDescent="0.25">
      <c r="A21" s="1" t="s">
        <v>30</v>
      </c>
      <c r="B21" s="9">
        <v>310.29000000000002</v>
      </c>
      <c r="C21" s="3" t="s">
        <v>32</v>
      </c>
      <c r="D21" s="1">
        <f>IF(D20&gt;=150,1,"")</f>
        <v>1</v>
      </c>
      <c r="F21" s="4">
        <f>IFERROR(D21*B21,0)</f>
        <v>310.29000000000002</v>
      </c>
    </row>
    <row r="22" spans="1:6" x14ac:dyDescent="0.25">
      <c r="A22" s="1" t="s">
        <v>67</v>
      </c>
      <c r="B22" s="9">
        <v>6756</v>
      </c>
      <c r="C22" s="3" t="s">
        <v>7</v>
      </c>
      <c r="D22" s="1">
        <v>0.1</v>
      </c>
      <c r="F22" s="4">
        <f t="shared" ref="F22:F23" si="1">D22*B22</f>
        <v>675.6</v>
      </c>
    </row>
    <row r="23" spans="1:6" x14ac:dyDescent="0.25">
      <c r="A23" s="1" t="s">
        <v>17</v>
      </c>
      <c r="B23" s="9">
        <v>6.52</v>
      </c>
      <c r="C23" s="3" t="s">
        <v>2</v>
      </c>
      <c r="D23" s="10">
        <v>150</v>
      </c>
      <c r="F23" s="4">
        <f t="shared" si="1"/>
        <v>977.99999999999989</v>
      </c>
    </row>
    <row r="24" spans="1:6" x14ac:dyDescent="0.25">
      <c r="A24" s="1" t="s">
        <v>30</v>
      </c>
      <c r="B24" s="9">
        <v>310.29000000000002</v>
      </c>
      <c r="C24" s="3" t="s">
        <v>32</v>
      </c>
      <c r="D24" s="1">
        <f>IF(D23&gt;=150,1,"")</f>
        <v>1</v>
      </c>
      <c r="F24" s="4">
        <f>IFERROR(D24*B24,0)</f>
        <v>310.29000000000002</v>
      </c>
    </row>
    <row r="25" spans="1:6" x14ac:dyDescent="0.25">
      <c r="A25" s="1" t="s">
        <v>68</v>
      </c>
      <c r="B25" s="9">
        <v>6756</v>
      </c>
      <c r="C25" s="3" t="s">
        <v>7</v>
      </c>
      <c r="D25" s="1">
        <v>0.1</v>
      </c>
      <c r="F25" s="4">
        <f t="shared" ref="F25:F26" si="2">D25*B25</f>
        <v>675.6</v>
      </c>
    </row>
    <row r="26" spans="1:6" x14ac:dyDescent="0.25">
      <c r="A26" s="1" t="s">
        <v>17</v>
      </c>
      <c r="B26" s="9">
        <v>6.52</v>
      </c>
      <c r="C26" s="3" t="s">
        <v>2</v>
      </c>
      <c r="D26" s="10">
        <v>150</v>
      </c>
      <c r="F26" s="4">
        <f t="shared" si="2"/>
        <v>977.99999999999989</v>
      </c>
    </row>
    <row r="27" spans="1:6" x14ac:dyDescent="0.25">
      <c r="A27" s="1" t="s">
        <v>30</v>
      </c>
      <c r="B27" s="9">
        <v>310.29000000000002</v>
      </c>
      <c r="C27" s="3" t="s">
        <v>32</v>
      </c>
      <c r="D27" s="1">
        <f>IF(D26&gt;=150,1,"")</f>
        <v>1</v>
      </c>
      <c r="F27" s="4">
        <f>IFERROR(D27*B27,0)</f>
        <v>310.29000000000002</v>
      </c>
    </row>
    <row r="28" spans="1:6" x14ac:dyDescent="0.25">
      <c r="A28" s="1" t="s">
        <v>8</v>
      </c>
      <c r="B28" s="9">
        <v>112</v>
      </c>
      <c r="C28" s="3" t="s">
        <v>7</v>
      </c>
      <c r="D28" s="1">
        <v>100</v>
      </c>
      <c r="F28" s="4">
        <f t="shared" si="0"/>
        <v>11200</v>
      </c>
    </row>
    <row r="29" spans="1:6" x14ac:dyDescent="0.25">
      <c r="A29" s="1" t="s">
        <v>9</v>
      </c>
      <c r="B29" s="9">
        <v>99</v>
      </c>
      <c r="C29" s="3" t="s">
        <v>7</v>
      </c>
      <c r="D29" s="1">
        <v>0</v>
      </c>
      <c r="F29" s="4">
        <f t="shared" si="0"/>
        <v>0</v>
      </c>
    </row>
    <row r="30" spans="1:6" x14ac:dyDescent="0.25">
      <c r="A30" s="1" t="s">
        <v>10</v>
      </c>
      <c r="B30" s="9">
        <v>226</v>
      </c>
      <c r="C30" s="3" t="s">
        <v>7</v>
      </c>
      <c r="D30" s="1">
        <v>0</v>
      </c>
      <c r="F30" s="4">
        <f t="shared" si="0"/>
        <v>0</v>
      </c>
    </row>
    <row r="31" spans="1:6" x14ac:dyDescent="0.25">
      <c r="A31" s="1" t="s">
        <v>11</v>
      </c>
      <c r="B31" s="9">
        <v>1170</v>
      </c>
      <c r="C31" s="3" t="s">
        <v>7</v>
      </c>
      <c r="D31" s="1">
        <v>0</v>
      </c>
      <c r="F31" s="4">
        <f t="shared" si="0"/>
        <v>0</v>
      </c>
    </row>
    <row r="32" spans="1:6" x14ac:dyDescent="0.25">
      <c r="A32" s="1" t="s">
        <v>12</v>
      </c>
      <c r="B32" s="9">
        <v>1308</v>
      </c>
      <c r="C32" s="3" t="s">
        <v>7</v>
      </c>
      <c r="D32" s="1">
        <v>0</v>
      </c>
      <c r="F32" s="4">
        <f t="shared" si="0"/>
        <v>0</v>
      </c>
    </row>
    <row r="33" spans="1:6" x14ac:dyDescent="0.25">
      <c r="A33" s="1" t="s">
        <v>13</v>
      </c>
      <c r="B33" s="9">
        <v>1422</v>
      </c>
      <c r="C33" s="3" t="s">
        <v>7</v>
      </c>
      <c r="D33" s="1">
        <v>0</v>
      </c>
      <c r="F33" s="4">
        <f t="shared" si="0"/>
        <v>0</v>
      </c>
    </row>
    <row r="34" spans="1:6" x14ac:dyDescent="0.25">
      <c r="A34" s="1" t="s">
        <v>14</v>
      </c>
      <c r="B34" s="9">
        <v>467</v>
      </c>
      <c r="C34" s="3" t="s">
        <v>7</v>
      </c>
      <c r="D34" s="10">
        <v>9.5</v>
      </c>
      <c r="F34" s="4">
        <f t="shared" si="0"/>
        <v>4436.5</v>
      </c>
    </row>
    <row r="35" spans="1:6" x14ac:dyDescent="0.25">
      <c r="A35" s="1" t="s">
        <v>15</v>
      </c>
      <c r="B35" s="9">
        <v>521</v>
      </c>
      <c r="C35" s="3" t="s">
        <v>7</v>
      </c>
      <c r="D35" s="10">
        <v>9</v>
      </c>
      <c r="F35" s="4">
        <f t="shared" si="0"/>
        <v>4689</v>
      </c>
    </row>
    <row r="36" spans="1:6" ht="15.6" x14ac:dyDescent="0.25">
      <c r="E36" s="2" t="s">
        <v>22</v>
      </c>
      <c r="F36" s="4">
        <f>SUM(F5:F35)</f>
        <v>30483.960000000003</v>
      </c>
    </row>
    <row r="37" spans="1:6" x14ac:dyDescent="0.25">
      <c r="F37" s="11" t="str">
        <f>IF(F36&gt;20000,"⚠ Payment exceeds maximum cap","✓ Within limit")</f>
        <v>⚠ Payment exceeds maximum cap</v>
      </c>
    </row>
  </sheetData>
  <sheetProtection algorithmName="SHA-512" hashValue="yvGYpyEEyZt+KWT4/kXZZTS7ONLhN2AES+QB7EFSsxDKTcS+Ol9OtEJJT/EOmJCO9iXVgRi3hj9fOsx25lAz6g==" saltValue="cA6lsrl2IeTno2DwPbRysQ==" spinCount="100000" sheet="1" objects="1" scenarios="1" selectLockedCells="1" selectUnlockedCells="1"/>
  <dataValidations count="17">
    <dataValidation type="custom" allowBlank="1" showInputMessage="1" showErrorMessage="1" sqref="E5:E35" xr:uid="{72424D7F-CE9F-411F-9D3F-E7A7E83BE831}">
      <formula1>AND(E5&gt;=0,E5&lt;=2*D5)</formula1>
    </dataValidation>
    <dataValidation type="custom" allowBlank="1" showInputMessage="1" showErrorMessage="1" errorTitle="Exceeds Required Quantity " error="Protective Fencing exceeds thr maximum allowed. The fencing length cannot exceed twice the length of hedgerow planted. " sqref="D6" xr:uid="{28328BB3-492A-4423-ABDF-FBC40B7BC7DF}">
      <formula1>AND(D6&gt;=0,D6&lt;=2*D5)</formula1>
    </dataValidation>
    <dataValidation type="decimal" allowBlank="1" showInputMessage="1" showErrorMessage="1" errorTitle="Herbal Ley - Enhanced Min/Max" error="The requested area must be between 0.1 ha and 10 ha. " sqref="D35" xr:uid="{E8D948EA-F393-48CF-AB82-E1B8C1AD80DB}">
      <formula1>0.1</formula1>
      <formula2>10</formula2>
    </dataValidation>
    <dataValidation type="decimal" allowBlank="1" showInputMessage="1" showErrorMessage="1" sqref="D20 D23 D26" xr:uid="{04973CF5-D68A-4FAB-BC9A-1A63673851F2}">
      <formula1>0</formula1>
      <formula2>150</formula2>
    </dataValidation>
    <dataValidation type="custom" allowBlank="1" showInputMessage="1" showErrorMessage="1" sqref="D14" xr:uid="{943A6786-F7EE-4546-88EE-CD3752DD7E83}">
      <formula1>D14&lt;=$D$13</formula1>
    </dataValidation>
    <dataValidation type="custom" allowBlank="1" showInputMessage="1" showErrorMessage="1" sqref="D9" xr:uid="{16C4A166-BA16-42A1-A491-50CE75E1AE7B}">
      <formula1>D9&lt;=$D$8</formula1>
    </dataValidation>
    <dataValidation type="custom" allowBlank="1" showInputMessage="1" showErrorMessage="1" sqref="D10" xr:uid="{DD7EC5FC-DC62-4098-BA4A-80F60719D74E}">
      <formula1>D10&lt;=$D$9</formula1>
    </dataValidation>
    <dataValidation type="custom" errorStyle="warning" showInputMessage="1" showErrorMessage="1" errorTitle="Max Claim Value Reached" error="The total claim value exceeds the maximum claimable amoun of £20,000. Please reduce one or more items." sqref="F36" xr:uid="{821C0059-317F-46D2-AC8A-4DEFE5467F7D}">
      <formula1>SUM($F$5:$F$35)&lt;=20000</formula1>
    </dataValidation>
    <dataValidation type="custom" errorStyle="warning" allowBlank="1" showInputMessage="1" showErrorMessage="1" errorTitle="Max Claim Value" error="The total claim value exceeds the maximum claimable amount of £20,000._x000a__x000a_Please reduce one or more items. " sqref="F5:F35" xr:uid="{B3CB5117-A9B6-4B56-9E51-7F144E8C1155}">
      <formula1>SUM($F$5:$F$35)&lt;=20000</formula1>
    </dataValidation>
    <dataValidation type="decimal" allowBlank="1" showInputMessage="1" showErrorMessage="1" sqref="D5" xr:uid="{13AC04DF-297B-42E8-A503-969FA3E4E2F1}">
      <formula1>10</formula1>
      <formula2>1000</formula2>
    </dataValidation>
    <dataValidation type="custom" allowBlank="1" showInputMessage="1" showErrorMessage="1" sqref="D7" xr:uid="{13164ADD-C5D1-45DB-88D3-35C1A5A6C8EB}">
      <formula1>D7&lt;=$D$5</formula1>
    </dataValidation>
    <dataValidation type="decimal" allowBlank="1" showInputMessage="1" showErrorMessage="1" errorTitle="Arable - Unharvested Min Value" error="The requested area must be a minimum of 0.1 ha." sqref="D31" xr:uid="{2204731A-D47B-4952-A952-E74B497333CC}">
      <formula1>0.1</formula1>
      <formula2>1000</formula2>
    </dataValidation>
    <dataValidation type="decimal" allowBlank="1" showInputMessage="1" showErrorMessage="1" errorTitle="Arable - Grass Margin Min Value" error="The requested area must be a minimum of 0.1 ha." sqref="D32" xr:uid="{CCD57D4B-D195-4258-9684-E9A92AE29A53}">
      <formula1>0.1</formula1>
      <formula2>1000</formula2>
    </dataValidation>
    <dataValidation type="decimal" allowBlank="1" showInputMessage="1" showErrorMessage="1" errorTitle="Arable - Flower-Rich Min Value" error="The requested area must be a minimum of 0.1 ha." sqref="D33" xr:uid="{35A255C3-00CF-416F-AA7F-95CC6B3BBCAF}">
      <formula1>0.1</formula1>
      <formula2>1000</formula2>
    </dataValidation>
    <dataValidation type="decimal" allowBlank="1" showInputMessage="1" showErrorMessage="1" errorTitle="Farmland Tree Planting Min Value" error="The requested area must be a minimum of 0.05 ha." sqref="D19 D22 D25" xr:uid="{37E51F0A-18BA-4AB4-85CE-6727C46C7983}">
      <formula1>0.05</formula1>
      <formula2>1000</formula2>
    </dataValidation>
    <dataValidation type="decimal" allowBlank="1" showInputMessage="1" showErrorMessage="1" errorTitle="RWS - Min Value" error="The requested area must be a minimum of 0.1 ha." sqref="D29" xr:uid="{BB3AD776-BC9C-4386-9B16-37FBF221C1F0}">
      <formula1>0.1</formula1>
      <formula2>1000</formula2>
    </dataValidation>
    <dataValidation type="decimal" allowBlank="1" showInputMessage="1" showErrorMessage="1" errorTitle="herbal Ley Min/Max" error="The requested area must be between 0.1 ha and 10 ha." sqref="D34" xr:uid="{C55BA48E-A4F8-4218-A76B-98AB1F334D54}">
      <formula1>0.1</formula1>
      <formula2>10</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20914-0045-4CDB-AA0C-B50A5A129742}">
  <sheetPr codeName="Sheet4">
    <tabColor rgb="FF00B050"/>
  </sheetPr>
  <dimension ref="B6:G44"/>
  <sheetViews>
    <sheetView tabSelected="1" zoomScaleNormal="100" workbookViewId="0">
      <selection activeCell="B6" sqref="B6"/>
    </sheetView>
  </sheetViews>
  <sheetFormatPr defaultColWidth="8.81640625" defaultRowHeight="15" x14ac:dyDescent="0.25"/>
  <cols>
    <col min="1" max="1" width="8.81640625" style="28"/>
    <col min="2" max="2" width="57.54296875" style="28" bestFit="1" customWidth="1"/>
    <col min="3" max="3" width="11.81640625" style="28" bestFit="1" customWidth="1"/>
    <col min="4" max="4" width="8.1796875" style="28" bestFit="1" customWidth="1"/>
    <col min="5" max="5" width="8.81640625" style="28"/>
    <col min="6" max="6" width="15" style="28" customWidth="1"/>
    <col min="7" max="16384" width="8.81640625" style="28"/>
  </cols>
  <sheetData>
    <row r="6" spans="2:6" ht="15.6" x14ac:dyDescent="0.3">
      <c r="B6" s="25" t="s">
        <v>88</v>
      </c>
      <c r="C6" s="26"/>
      <c r="D6" s="26"/>
      <c r="E6" s="26"/>
      <c r="F6" s="27"/>
    </row>
    <row r="7" spans="2:6" x14ac:dyDescent="0.25">
      <c r="B7" s="27"/>
      <c r="C7" s="26"/>
      <c r="D7" s="26"/>
      <c r="E7" s="26"/>
      <c r="F7" s="27"/>
    </row>
    <row r="8" spans="2:6" ht="15.6" x14ac:dyDescent="0.3">
      <c r="B8" s="25"/>
      <c r="C8" s="26"/>
      <c r="D8" s="26"/>
      <c r="E8" s="26"/>
      <c r="F8" s="26"/>
    </row>
    <row r="9" spans="2:6" x14ac:dyDescent="0.25">
      <c r="B9" s="27"/>
      <c r="C9" s="38"/>
      <c r="D9" s="26"/>
      <c r="E9" s="26"/>
      <c r="F9" s="26"/>
    </row>
    <row r="10" spans="2:6" ht="15.6" x14ac:dyDescent="0.3">
      <c r="B10" s="27"/>
      <c r="C10" s="26"/>
      <c r="D10" s="26"/>
      <c r="E10" s="26"/>
      <c r="F10" s="37"/>
    </row>
    <row r="11" spans="2:6" ht="15.6" x14ac:dyDescent="0.3">
      <c r="B11" s="25" t="s">
        <v>86</v>
      </c>
      <c r="C11" s="26"/>
      <c r="D11" s="26"/>
      <c r="E11" s="26"/>
      <c r="F11" s="26"/>
    </row>
    <row r="12" spans="2:6" ht="15.6" x14ac:dyDescent="0.3">
      <c r="B12" s="25" t="s">
        <v>35</v>
      </c>
      <c r="C12" s="25" t="str">
        <f>'FwN Total'!B4</f>
        <v>Unit Rate (£)</v>
      </c>
      <c r="D12" s="25" t="str">
        <f>'FwN Total'!D4</f>
        <v>Quantity</v>
      </c>
      <c r="E12" s="25" t="str">
        <f>'FwN Total'!C4</f>
        <v>Unit</v>
      </c>
      <c r="F12" s="25" t="s">
        <v>36</v>
      </c>
    </row>
    <row r="13" spans="2:6" ht="15.6" x14ac:dyDescent="0.3">
      <c r="B13" s="34" t="str">
        <f>'FwN Total'!A5</f>
        <v>Planting New Hedgerows</v>
      </c>
      <c r="C13" s="33">
        <f>'FwN Total'!B5</f>
        <v>6.49</v>
      </c>
      <c r="D13" s="30"/>
      <c r="E13" s="35" t="str">
        <f>'FwN Total'!C5</f>
        <v>m</v>
      </c>
      <c r="F13" s="33">
        <f>C13*D13</f>
        <v>0</v>
      </c>
    </row>
    <row r="14" spans="2:6" ht="15.6" x14ac:dyDescent="0.3">
      <c r="B14" s="34" t="str">
        <f>'FwN Total'!A6</f>
        <v>Protective Fencing for Planting New Hedgerows</v>
      </c>
      <c r="C14" s="33">
        <f>'FwN Total'!B6</f>
        <v>6.52</v>
      </c>
      <c r="D14" s="30"/>
      <c r="E14" s="35" t="str">
        <f>'FwN Total'!C6</f>
        <v>m</v>
      </c>
      <c r="F14" s="33">
        <f t="shared" ref="F14:F43" si="0">C14*D14</f>
        <v>0</v>
      </c>
    </row>
    <row r="15" spans="2:6" ht="15.6" x14ac:dyDescent="0.3">
      <c r="B15" s="34" t="str">
        <f>'FwN Total'!A7</f>
        <v>Management of Hedgerows</v>
      </c>
      <c r="C15" s="33">
        <f>'FwN Total'!B7</f>
        <v>0.96</v>
      </c>
      <c r="D15" s="30"/>
      <c r="E15" s="35" t="str">
        <f>'FwN Total'!C7</f>
        <v>m</v>
      </c>
      <c r="F15" s="33">
        <f t="shared" si="0"/>
        <v>0</v>
      </c>
    </row>
    <row r="16" spans="2:6" ht="15.6" x14ac:dyDescent="0.3">
      <c r="B16" s="34" t="str">
        <f>'FwN Total'!A8</f>
        <v>Creation of 2 m Riparian Buffer Strip</v>
      </c>
      <c r="C16" s="33">
        <f>'FwN Total'!B8</f>
        <v>1.41</v>
      </c>
      <c r="D16" s="30"/>
      <c r="E16" s="35" t="str">
        <f>'FwN Total'!C8</f>
        <v>m</v>
      </c>
      <c r="F16" s="33">
        <f t="shared" si="0"/>
        <v>0</v>
      </c>
    </row>
    <row r="17" spans="2:6" ht="15.6" x14ac:dyDescent="0.3">
      <c r="B17" s="34" t="str">
        <f>'FwN Total'!A9</f>
        <v>Protective Fencing for 2m Riparian Buffer Strips</v>
      </c>
      <c r="C17" s="33">
        <f>'FwN Total'!B9</f>
        <v>6.52</v>
      </c>
      <c r="D17" s="36" t="str">
        <f>IF(ISBLANK(D16),"",D16)</f>
        <v/>
      </c>
      <c r="E17" s="35" t="str">
        <f>'FwN Total'!C9</f>
        <v>m</v>
      </c>
      <c r="F17" s="33">
        <f>IFERROR(C17*D17,0)</f>
        <v>0</v>
      </c>
    </row>
    <row r="18" spans="2:6" ht="15.6" x14ac:dyDescent="0.3">
      <c r="B18" s="34" t="str">
        <f>'FwN Total'!A10</f>
        <v>Gate and two Posts for 2m Riparian Buffer Strips</v>
      </c>
      <c r="C18" s="33">
        <f>'FwN Total'!B10</f>
        <v>310.29000000000002</v>
      </c>
      <c r="D18" s="30"/>
      <c r="E18" s="35" t="str">
        <f>'FwN Total'!C10</f>
        <v>set</v>
      </c>
      <c r="F18" s="33">
        <f t="shared" si="0"/>
        <v>0</v>
      </c>
    </row>
    <row r="19" spans="2:6" ht="15.6" x14ac:dyDescent="0.3">
      <c r="B19" s="34" t="str">
        <f>'FwN Total'!A11</f>
        <v>Drinking trough and base for 2m Riparian Buffer Strips</v>
      </c>
      <c r="C19" s="33">
        <f>'FwN Total'!B11</f>
        <v>169.7</v>
      </c>
      <c r="D19" s="30"/>
      <c r="E19" s="35" t="str">
        <f>'FwN Total'!C11</f>
        <v>set</v>
      </c>
      <c r="F19" s="33">
        <f t="shared" si="0"/>
        <v>0</v>
      </c>
    </row>
    <row r="20" spans="2:6" ht="15.6" x14ac:dyDescent="0.3">
      <c r="B20" s="34" t="str">
        <f>'FwN Total'!A12</f>
        <v>Pasture Pump for 2m Riparian Buffer Strips</v>
      </c>
      <c r="C20" s="33">
        <f>'FwN Total'!B12</f>
        <v>239.06</v>
      </c>
      <c r="D20" s="30"/>
      <c r="E20" s="35" t="str">
        <f>'FwN Total'!C12</f>
        <v>each</v>
      </c>
      <c r="F20" s="33">
        <f t="shared" si="0"/>
        <v>0</v>
      </c>
    </row>
    <row r="21" spans="2:6" ht="15.6" x14ac:dyDescent="0.3">
      <c r="B21" s="34" t="str">
        <f>'FwN Total'!A13</f>
        <v>Creation of 7 m Riparian Buffer Strip</v>
      </c>
      <c r="C21" s="33">
        <f>'FwN Total'!B13</f>
        <v>4.93</v>
      </c>
      <c r="D21" s="30"/>
      <c r="E21" s="35" t="str">
        <f>'FwN Total'!C13</f>
        <v>m</v>
      </c>
      <c r="F21" s="33">
        <f>C21*D21</f>
        <v>0</v>
      </c>
    </row>
    <row r="22" spans="2:6" ht="15.6" x14ac:dyDescent="0.3">
      <c r="B22" s="34" t="str">
        <f>'FwN Total'!A14</f>
        <v>Protective Fencing for 7m Riparian Buffer Strips</v>
      </c>
      <c r="C22" s="33">
        <f>'FwN Total'!B14</f>
        <v>6.52</v>
      </c>
      <c r="D22" s="36" t="str">
        <f>IF(D21="","",D21)</f>
        <v/>
      </c>
      <c r="E22" s="35" t="str">
        <f>'FwN Total'!C14</f>
        <v>m</v>
      </c>
      <c r="F22" s="33">
        <f>IFERROR(C22*D22,0)</f>
        <v>0</v>
      </c>
    </row>
    <row r="23" spans="2:6" ht="15.6" x14ac:dyDescent="0.3">
      <c r="B23" s="34" t="str">
        <f>'FwN Total'!A15</f>
        <v>Gate and two Posts for 7m Riparian Buffer Strips</v>
      </c>
      <c r="C23" s="33">
        <f>'FwN Total'!B15</f>
        <v>310.29000000000002</v>
      </c>
      <c r="D23" s="36" t="str">
        <f>IF(D22&lt;&gt;"",1,"")</f>
        <v/>
      </c>
      <c r="E23" s="35" t="str">
        <f>'FwN Total'!C15</f>
        <v>set</v>
      </c>
      <c r="F23" s="33">
        <f>IFERROR(C23*D23,0)</f>
        <v>0</v>
      </c>
    </row>
    <row r="24" spans="2:6" ht="15.6" x14ac:dyDescent="0.3">
      <c r="B24" s="34" t="str">
        <f>'FwN Total'!A16</f>
        <v>Drinking trough and base for 7m Riparian Buffer Strips</v>
      </c>
      <c r="C24" s="33">
        <f>'FwN Total'!B16</f>
        <v>169.7</v>
      </c>
      <c r="D24" s="30"/>
      <c r="E24" s="35" t="str">
        <f>'FwN Total'!C16</f>
        <v>set</v>
      </c>
      <c r="F24" s="33">
        <f>C24*D24</f>
        <v>0</v>
      </c>
    </row>
    <row r="25" spans="2:6" ht="15.6" x14ac:dyDescent="0.3">
      <c r="B25" s="34" t="str">
        <f>'FwN Total'!A17</f>
        <v>Pasture Pump for 7m Riparian Buffer Strips</v>
      </c>
      <c r="C25" s="33">
        <f>'FwN Total'!B17</f>
        <v>239.06</v>
      </c>
      <c r="D25" s="30"/>
      <c r="E25" s="35" t="str">
        <f>'FwN Total'!C17</f>
        <v>each</v>
      </c>
      <c r="F25" s="33">
        <f>C25*D25</f>
        <v>0</v>
      </c>
    </row>
    <row r="26" spans="2:6" ht="15.6" x14ac:dyDescent="0.3">
      <c r="B26" s="34" t="str">
        <f>'FwN Total'!A18</f>
        <v>Management of 7 m Riparian Buffer Strip</v>
      </c>
      <c r="C26" s="33">
        <f>'FwN Total'!B18</f>
        <v>0.04</v>
      </c>
      <c r="D26" s="30"/>
      <c r="E26" s="35" t="str">
        <f>'FwN Total'!C18</f>
        <v>m</v>
      </c>
      <c r="F26" s="33">
        <f t="shared" si="0"/>
        <v>0</v>
      </c>
    </row>
    <row r="27" spans="2:6" ht="15.6" x14ac:dyDescent="0.3">
      <c r="B27" s="34" t="str">
        <f>'FwN Total'!A19</f>
        <v>Farmland Tree Planting (1,600 trees/ha) Plot 1</v>
      </c>
      <c r="C27" s="33">
        <f>'FwN Total'!B19</f>
        <v>6756</v>
      </c>
      <c r="D27" s="30"/>
      <c r="E27" s="35" t="str">
        <f>'FwN Total'!C19</f>
        <v>ha</v>
      </c>
      <c r="F27" s="33">
        <f t="shared" si="0"/>
        <v>0</v>
      </c>
    </row>
    <row r="28" spans="2:6" ht="15.6" x14ac:dyDescent="0.3">
      <c r="B28" s="34" t="str">
        <f>'FwN Total'!A20</f>
        <v>Protective Fencing for Farmland Tree Planting</v>
      </c>
      <c r="C28" s="33">
        <f>'FwN Total'!B20</f>
        <v>6.52</v>
      </c>
      <c r="D28" s="30"/>
      <c r="E28" s="35" t="str">
        <f>'FwN Total'!C20</f>
        <v>m</v>
      </c>
      <c r="F28" s="33">
        <f t="shared" si="0"/>
        <v>0</v>
      </c>
    </row>
    <row r="29" spans="2:6" ht="15.6" x14ac:dyDescent="0.3">
      <c r="B29" s="34" t="str">
        <f>'FwN Total'!A21</f>
        <v>Gate and two Posts for Farmland Tree Planting</v>
      </c>
      <c r="C29" s="33">
        <f>'FwN Total'!B21</f>
        <v>310.29000000000002</v>
      </c>
      <c r="D29" s="30"/>
      <c r="E29" s="35" t="str">
        <f>'FwN Total'!C21</f>
        <v>set</v>
      </c>
      <c r="F29" s="33">
        <f>IFERROR(C29*D29,0)</f>
        <v>0</v>
      </c>
    </row>
    <row r="30" spans="2:6" ht="15.6" x14ac:dyDescent="0.3">
      <c r="B30" s="34" t="str">
        <f>'FwN Total'!A22</f>
        <v>Farmland Tree Planting (1,600 trees/ha) Plot 2</v>
      </c>
      <c r="C30" s="33">
        <f>'FwN Total'!B22</f>
        <v>6756</v>
      </c>
      <c r="D30" s="30"/>
      <c r="E30" s="35" t="str">
        <f>'FwN Total'!C22</f>
        <v>ha</v>
      </c>
      <c r="F30" s="33">
        <f t="shared" ref="F30:F35" si="1">IFERROR(C30*D30,0)</f>
        <v>0</v>
      </c>
    </row>
    <row r="31" spans="2:6" ht="15.6" x14ac:dyDescent="0.3">
      <c r="B31" s="34" t="str">
        <f>'FwN Total'!A23</f>
        <v>Protective Fencing for Farmland Tree Planting</v>
      </c>
      <c r="C31" s="33">
        <f>'FwN Total'!B23</f>
        <v>6.52</v>
      </c>
      <c r="D31" s="30"/>
      <c r="E31" s="35" t="str">
        <f>'FwN Total'!C23</f>
        <v>m</v>
      </c>
      <c r="F31" s="33">
        <f t="shared" si="1"/>
        <v>0</v>
      </c>
    </row>
    <row r="32" spans="2:6" ht="15.6" x14ac:dyDescent="0.3">
      <c r="B32" s="34" t="str">
        <f>'FwN Total'!A24</f>
        <v>Gate and two Posts for Farmland Tree Planting</v>
      </c>
      <c r="C32" s="33">
        <f>'FwN Total'!B24</f>
        <v>310.29000000000002</v>
      </c>
      <c r="D32" s="30"/>
      <c r="E32" s="35" t="str">
        <f>'FwN Total'!C24</f>
        <v>set</v>
      </c>
      <c r="F32" s="33">
        <f t="shared" si="1"/>
        <v>0</v>
      </c>
    </row>
    <row r="33" spans="2:7" ht="15.6" x14ac:dyDescent="0.3">
      <c r="B33" s="34" t="str">
        <f>'FwN Total'!A25</f>
        <v>Farmland Tree Planting (1,600 trees/ha) Plot 3</v>
      </c>
      <c r="C33" s="33">
        <f>'FwN Total'!B25</f>
        <v>6756</v>
      </c>
      <c r="D33" s="30"/>
      <c r="E33" s="35" t="str">
        <f>'FwN Total'!C25</f>
        <v>ha</v>
      </c>
      <c r="F33" s="33">
        <f t="shared" si="1"/>
        <v>0</v>
      </c>
    </row>
    <row r="34" spans="2:7" ht="15.6" x14ac:dyDescent="0.3">
      <c r="B34" s="34" t="str">
        <f>'FwN Total'!A26</f>
        <v>Protective Fencing for Farmland Tree Planting</v>
      </c>
      <c r="C34" s="33">
        <f>'FwN Total'!B26</f>
        <v>6.52</v>
      </c>
      <c r="D34" s="30"/>
      <c r="E34" s="35" t="str">
        <f>'FwN Total'!C26</f>
        <v>m</v>
      </c>
      <c r="F34" s="33">
        <f t="shared" si="1"/>
        <v>0</v>
      </c>
    </row>
    <row r="35" spans="2:7" ht="15.6" x14ac:dyDescent="0.3">
      <c r="B35" s="34" t="str">
        <f>'FwN Total'!A27</f>
        <v>Gate and two Posts for Farmland Tree Planting</v>
      </c>
      <c r="C35" s="33">
        <f>'FwN Total'!B27</f>
        <v>310.29000000000002</v>
      </c>
      <c r="D35" s="30"/>
      <c r="E35" s="35" t="str">
        <f>'FwN Total'!C27</f>
        <v>set</v>
      </c>
      <c r="F35" s="33">
        <f t="shared" si="1"/>
        <v>0</v>
      </c>
    </row>
    <row r="36" spans="2:7" ht="15.6" x14ac:dyDescent="0.3">
      <c r="B36" s="34" t="str">
        <f>'FwN Total'!A28</f>
        <v>Management of Farmland Trees</v>
      </c>
      <c r="C36" s="33">
        <f>'FwN Total'!B28</f>
        <v>112</v>
      </c>
      <c r="D36" s="30"/>
      <c r="E36" s="35" t="str">
        <f>'FwN Total'!C28</f>
        <v>ha</v>
      </c>
      <c r="F36" s="33">
        <f>C36*D36</f>
        <v>0</v>
      </c>
    </row>
    <row r="37" spans="2:7" ht="15.6" x14ac:dyDescent="0.3">
      <c r="B37" s="34" t="str">
        <f>'FwN Total'!A29</f>
        <v>Retention of Winter Stubble</v>
      </c>
      <c r="C37" s="33">
        <f>'FwN Total'!B29</f>
        <v>99</v>
      </c>
      <c r="D37" s="30"/>
      <c r="E37" s="35" t="str">
        <f>'FwN Total'!C29</f>
        <v>ha</v>
      </c>
      <c r="F37" s="33">
        <f>C37*D37</f>
        <v>0</v>
      </c>
    </row>
    <row r="38" spans="2:7" ht="15.6" x14ac:dyDescent="0.3">
      <c r="B38" s="34" t="str">
        <f>'FwN Total'!A30</f>
        <v>Multi-species Winter Cover Crop</v>
      </c>
      <c r="C38" s="33">
        <f>'FwN Total'!B30</f>
        <v>226</v>
      </c>
      <c r="D38" s="30"/>
      <c r="E38" s="35" t="str">
        <f>'FwN Total'!C30</f>
        <v>ha</v>
      </c>
      <c r="F38" s="33">
        <f t="shared" si="0"/>
        <v>0</v>
      </c>
    </row>
    <row r="39" spans="2:7" ht="15.6" x14ac:dyDescent="0.3">
      <c r="B39" s="34" t="str">
        <f>'FwN Total'!A31</f>
        <v>Arable - Unharvested Cereal Margin</v>
      </c>
      <c r="C39" s="33">
        <f>'FwN Total'!B31</f>
        <v>1170</v>
      </c>
      <c r="D39" s="30"/>
      <c r="E39" s="35" t="str">
        <f>'FwN Total'!C31</f>
        <v>ha</v>
      </c>
      <c r="F39" s="33">
        <f>C39*D39</f>
        <v>0</v>
      </c>
    </row>
    <row r="40" spans="2:7" ht="15.6" x14ac:dyDescent="0.3">
      <c r="B40" s="34" t="str">
        <f>'FwN Total'!A32</f>
        <v>Arable - Grass Margin</v>
      </c>
      <c r="C40" s="33">
        <f>'FwN Total'!B32</f>
        <v>1308</v>
      </c>
      <c r="D40" s="30"/>
      <c r="E40" s="35" t="str">
        <f>'FwN Total'!C32</f>
        <v>ha</v>
      </c>
      <c r="F40" s="33">
        <f>C40*D40</f>
        <v>0</v>
      </c>
    </row>
    <row r="41" spans="2:7" ht="15.6" x14ac:dyDescent="0.3">
      <c r="B41" s="34" t="str">
        <f>'FwN Total'!A33</f>
        <v>Arable - Flower-Rich Grass Margin</v>
      </c>
      <c r="C41" s="33">
        <f>'FwN Total'!B33</f>
        <v>1422</v>
      </c>
      <c r="D41" s="30"/>
      <c r="E41" s="35" t="str">
        <f>'FwN Total'!C33</f>
        <v>ha</v>
      </c>
      <c r="F41" s="33">
        <f>C41*D41</f>
        <v>0</v>
      </c>
    </row>
    <row r="42" spans="2:7" ht="15.6" x14ac:dyDescent="0.3">
      <c r="B42" s="34" t="str">
        <f>'FwN Total'!A34</f>
        <v>Herbal Ley</v>
      </c>
      <c r="C42" s="33">
        <f>'FwN Total'!B34</f>
        <v>467</v>
      </c>
      <c r="D42" s="30"/>
      <c r="E42" s="35" t="str">
        <f>'FwN Total'!C34</f>
        <v>ha</v>
      </c>
      <c r="F42" s="33">
        <f t="shared" si="0"/>
        <v>0</v>
      </c>
    </row>
    <row r="43" spans="2:7" ht="15.6" x14ac:dyDescent="0.3">
      <c r="B43" s="34" t="str">
        <f>'FwN Total'!A35</f>
        <v>Herbal Ley - Enhanced</v>
      </c>
      <c r="C43" s="33">
        <f>'FwN Total'!B35</f>
        <v>521</v>
      </c>
      <c r="D43" s="30"/>
      <c r="E43" s="35" t="str">
        <f>'FwN Total'!C35</f>
        <v>ha</v>
      </c>
      <c r="F43" s="33">
        <f t="shared" si="0"/>
        <v>0</v>
      </c>
    </row>
    <row r="44" spans="2:7" ht="15.6" x14ac:dyDescent="0.3">
      <c r="B44" s="31" t="s">
        <v>87</v>
      </c>
      <c r="C44" s="29"/>
      <c r="D44" s="29"/>
      <c r="E44" s="29"/>
      <c r="F44" s="32">
        <f>SUM(F13:F43)</f>
        <v>0</v>
      </c>
      <c r="G44" t="str">
        <f>IF(F44&gt;20000,"⚠ Maximum claim of £20,000 exceeded","")</f>
        <v/>
      </c>
    </row>
  </sheetData>
  <sheetProtection algorithmName="SHA-512" hashValue="6Q0syLO31QvI/5MIwDEH9nxWFEb9cIR4DU1Tt5bpLyqouzQcBvR7S8NVKMz6ol6IxErU58uJ9p7I129yBTzAyw==" saltValue="nYMdLBOSsEihxyANPUhkNQ==" spinCount="100000" sheet="1" objects="1" scenarios="1" selectLockedCells="1"/>
  <dataValidations count="17">
    <dataValidation type="custom" showInputMessage="1" showErrorMessage="1" errorTitle="Plnating New Hedgerows" error="Protective Fencing can only be selected if Planting New Hedgerows has been selected. The fencing length must not exceed the maximum permitted and cannot be greater than twice the length of the hedgerow being planted._x000a_" sqref="D14" xr:uid="{823C55A3-0C3E-459A-A77F-524F90FBF041}">
      <formula1>OR(D14="",AND(ISNUMBER(D13),D14&gt;=0,D14&lt;=2*D13))</formula1>
    </dataValidation>
    <dataValidation type="custom" allowBlank="1" showInputMessage="1" showErrorMessage="1" errorTitle="2m Riparian Buffer Fencing" error="Protective Fencing exceeds the maximum allowed. The fencing length cannot exceed the length of 2m Riparian Buffer Strip planted._x000a_" sqref="D17" xr:uid="{A14BC00C-342C-4EFA-B803-F7FB12E070F0}">
      <formula1>D17&lt;=$D$16</formula1>
    </dataValidation>
    <dataValidation type="custom" showInputMessage="1" showErrorMessage="1" errorTitle="Tree Planting Fencing" error="Tree Planting must be selected before Protectuive Fencing can be selected.  The maximum length of protective fencing per Farmland Tree Planting plot is 150m" sqref="D28" xr:uid="{0D41A136-1EAD-45B4-85F6-64C94BDCF6CC}">
      <formula1>OR(D28="",AND(ISNUMBER($D$27),D28&lt;=150))</formula1>
    </dataValidation>
    <dataValidation type="decimal" allowBlank="1" showInputMessage="1" showErrorMessage="1" errorTitle="Hebal Ley Min/Max" error="The requested area must be between 0.1 ha and 10 ha." sqref="D42" xr:uid="{BB36FD38-0445-4FEA-BCA1-715CD5090E29}">
      <formula1>0.1</formula1>
      <formula2>10</formula2>
    </dataValidation>
    <dataValidation type="decimal" allowBlank="1" showInputMessage="1" showErrorMessage="1" errorTitle="Herbal Ley Enhanced Min/Max" error="The requested area must be between 0.1 ha and 10 ha." sqref="D43" xr:uid="{64AE8D06-5C16-4D62-99F2-DC7B2C4390A7}">
      <formula1>0.1</formula1>
      <formula2>10</formula2>
    </dataValidation>
    <dataValidation type="decimal" allowBlank="1" showInputMessage="1" showErrorMessage="1" errorTitle="Arable - Unharvested Min Value" error="The requested area must be a minimum of 0.1 ha." sqref="D39" xr:uid="{C6BF6338-4CF5-4554-A838-44416FFDDFD6}">
      <formula1>0.1</formula1>
      <formula2>1000</formula2>
    </dataValidation>
    <dataValidation type="decimal" allowBlank="1" showInputMessage="1" showErrorMessage="1" errorTitle="Arable - Grass Margin Min Value" error="The requested area must be a minimum of 0.1 ha." sqref="D40" xr:uid="{740027D8-4CCF-42BE-BC68-98FC45B3EB0C}">
      <formula1>0.1</formula1>
      <formula2>1000</formula2>
    </dataValidation>
    <dataValidation type="decimal" allowBlank="1" showInputMessage="1" showErrorMessage="1" errorTitle="Arable - Flower-Rich Min Value" error="The requested area must be a minimum of 0.1 ha." sqref="D41" xr:uid="{DB818FC3-24F3-4C05-8639-3474C2542B45}">
      <formula1>0.1</formula1>
      <formula2>1000</formula2>
    </dataValidation>
    <dataValidation type="decimal" allowBlank="1" showInputMessage="1" showErrorMessage="1" errorTitle="MSWCC Min Value" error="The requested area must be a minimum of 0.1 ha." sqref="D38" xr:uid="{846C2849-B470-4978-98A9-D138DB2E32D4}">
      <formula1>0.1</formula1>
      <formula2>1000</formula2>
    </dataValidation>
    <dataValidation type="decimal" allowBlank="1" showInputMessage="1" showErrorMessage="1" errorTitle="RWS - Min Value" error="The requested area must be a minimum of 0.1 ha." sqref="D37" xr:uid="{C0F519A9-9B98-4A0C-8E04-540EDAE646DB}">
      <formula1>0.1</formula1>
      <formula2>1000</formula2>
    </dataValidation>
    <dataValidation type="decimal" allowBlank="1" showInputMessage="1" showErrorMessage="1" errorTitle="Farmland Tree Planting Min Value" error="The requested area must be a minimum of 0.05 ha." sqref="D27 D30 D33" xr:uid="{355DEF73-876C-48DB-95B6-FE4E8B4F361F}">
      <formula1>0.05</formula1>
      <formula2>1000</formula2>
    </dataValidation>
    <dataValidation type="decimal" allowBlank="1" showInputMessage="1" showErrorMessage="1" sqref="D13" xr:uid="{9132D750-6771-4C7F-B310-D62D1F510B1C}">
      <formula1>10</formula1>
      <formula2>1000</formula2>
    </dataValidation>
    <dataValidation type="custom" allowBlank="1" showInputMessage="1" showErrorMessage="1" sqref="D15" xr:uid="{D4E0EC0D-C1A1-4AFA-B394-2AD7A3D2BA6B}">
      <formula1>D15&lt;=$D$13</formula1>
    </dataValidation>
    <dataValidation type="custom" allowBlank="1" showInputMessage="1" showErrorMessage="1" errorTitle="Max Claim Value Exceeded" error="Maximum claimable amount is £20,000._x000a_Please reduce one or more entries._x000a_" sqref="F44" xr:uid="{3E44E675-B42D-42F1-AB16-D5B0E7CB60BB}">
      <formula1>F44&lt;20000</formula1>
    </dataValidation>
    <dataValidation type="custom" allowBlank="1" showInputMessage="1" showErrorMessage="1" errorTitle="Protective Fencing Requirement" error="A maximum of one gate and two posts may be selected where both the creation of a 2m Riparian Buffer Strip and Protective Fencing for a 2m Riparian Buffer Strip are selected." sqref="D18" xr:uid="{61653345-2D99-49F0-BE66-9DC4CA3A0421}">
      <formula1>AND(ISNUMBER(D17),D18=1)</formula1>
    </dataValidation>
    <dataValidation type="custom" showInputMessage="1" showErrorMessage="1" errorTitle="Farmland Tree Planting" error="Tree Planting must be selected before Protectuive Fencing can be selected.  The maximum length of protective fencing per Farmland Tree Planting plot is 150m" sqref="D31" xr:uid="{7259314E-9FC4-428D-B1D2-2E54FB8F933E}">
      <formula1>OR(D31="",AND(ISNUMBER($D$30),D31&lt;=150))</formula1>
    </dataValidation>
    <dataValidation type="custom" showInputMessage="1" showErrorMessage="1" errorTitle="Farmland Tree Planting" error="Tree Planting must be selected before Protectuive Fencing can be selected.  The maximum length of protective fencing per Farmland Tree Planting plot is 150m" sqref="D34" xr:uid="{B18F6C40-BF7A-4B11-A367-C46281EBD9E7}">
      <formula1>OR(D34="",AND(ISNUMBER($D$33),D34&lt;=150))</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Reset">
                <anchor moveWithCells="1" sizeWithCells="1">
                  <from>
                    <xdr:col>4</xdr:col>
                    <xdr:colOff>45720</xdr:colOff>
                    <xdr:row>8</xdr:row>
                    <xdr:rowOff>0</xdr:rowOff>
                  </from>
                  <to>
                    <xdr:col>6</xdr:col>
                    <xdr:colOff>7620</xdr:colOff>
                    <xdr:row>9</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Guidance</vt:lpstr>
      <vt:lpstr>Worked Examples</vt:lpstr>
      <vt:lpstr>FwN Total</vt:lpstr>
      <vt:lpstr>FwN Calculator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Park, Devina</dc:creator>
  <cp:lastModifiedBy>Green, Ryan</cp:lastModifiedBy>
  <dcterms:created xsi:type="dcterms:W3CDTF">2026-06-29T13:30:47Z</dcterms:created>
  <dcterms:modified xsi:type="dcterms:W3CDTF">2026-07-27T09:02:22Z</dcterms:modified>
</cp:coreProperties>
</file>