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3805" windowHeight="9675" tabRatio="903" activeTab="0"/>
  </bookViews>
  <sheets>
    <sheet name="Cover" sheetId="1" r:id="rId1"/>
    <sheet name="Contents" sheetId="2" r:id="rId2"/>
    <sheet name="Printing_Guidance" sheetId="3" r:id="rId3"/>
    <sheet name="Table1" sheetId="4" r:id="rId4"/>
    <sheet name="Table2" sheetId="5" r:id="rId5"/>
    <sheet name="Table3" sheetId="6" r:id="rId6"/>
    <sheet name="Table4" sheetId="7" r:id="rId7"/>
    <sheet name="Table5" sheetId="8" r:id="rId8"/>
    <sheet name="Table6" sheetId="9" r:id="rId9"/>
    <sheet name="Table7" sheetId="10" r:id="rId10"/>
    <sheet name="Table8" sheetId="11" r:id="rId11"/>
    <sheet name="Table9" sheetId="12" r:id="rId12"/>
    <sheet name="Table10" sheetId="13" r:id="rId13"/>
    <sheet name="Table11" sheetId="14" r:id="rId14"/>
    <sheet name="Table12" sheetId="15" r:id="rId15"/>
    <sheet name="Table13" sheetId="16" r:id="rId16"/>
    <sheet name="Table14" sheetId="17" r:id="rId17"/>
    <sheet name="Table15" sheetId="18" r:id="rId18"/>
    <sheet name="Table16i" sheetId="19" r:id="rId19"/>
    <sheet name="Table16ii" sheetId="20" r:id="rId20"/>
    <sheet name="Table17" sheetId="21" r:id="rId21"/>
    <sheet name="Table18" sheetId="22" r:id="rId22"/>
    <sheet name="Contact_Details" sheetId="23" r:id="rId23"/>
  </sheets>
  <externalReferences>
    <externalReference r:id="rId26"/>
  </externalReferences>
  <definedNames>
    <definedName name="_xlfn.SINGLE" hidden="1">#NAME?</definedName>
    <definedName name="_xlnm.Print_Area" localSheetId="1">'Contents'!$A$1:$E$26</definedName>
    <definedName name="_xlnm.Print_Area" localSheetId="2">'Printing_Guidance'!$A$1:$S$35</definedName>
    <definedName name="_xlnm.Print_Area" localSheetId="21">'Table18'!$A$1:$I$30</definedName>
    <definedName name="_xlnm.Print_Area" localSheetId="6">'Table4'!$A$1:$M$31</definedName>
  </definedNames>
  <calcPr fullCalcOnLoad="1"/>
</workbook>
</file>

<file path=xl/sharedStrings.xml><?xml version="1.0" encoding="utf-8"?>
<sst xmlns="http://schemas.openxmlformats.org/spreadsheetml/2006/main" count="600" uniqueCount="230">
  <si>
    <t>arc21</t>
  </si>
  <si>
    <t>Belfast</t>
  </si>
  <si>
    <t>NWRWMG</t>
  </si>
  <si>
    <t>Household waste arisings</t>
  </si>
  <si>
    <t>Non household waste arisings</t>
  </si>
  <si>
    <t>Northern Ireland</t>
  </si>
  <si>
    <t>Bring site</t>
  </si>
  <si>
    <t>Other method</t>
  </si>
  <si>
    <t>Source: NIEA</t>
  </si>
  <si>
    <t>Household waste dry recycling</t>
  </si>
  <si>
    <t>Household waste composting</t>
  </si>
  <si>
    <t>Household waste landfilled</t>
  </si>
  <si>
    <t>Household waste landfilled rate</t>
  </si>
  <si>
    <t>Glass</t>
  </si>
  <si>
    <t>Household civic amenity waste</t>
  </si>
  <si>
    <t>Other household waste</t>
  </si>
  <si>
    <t>Regular residual household waste</t>
  </si>
  <si>
    <t>Provisional Estimates</t>
  </si>
  <si>
    <t>Metal</t>
  </si>
  <si>
    <t>Northern Ireland Local Authority Collected Municipal Waste Management Statistics</t>
  </si>
  <si>
    <t>Total LAC municipal waste arisings</t>
  </si>
  <si>
    <t>LAC municipal waste arisings</t>
  </si>
  <si>
    <t>LAC municipal waste dry recycling</t>
  </si>
  <si>
    <t>LAC municipal waste composting</t>
  </si>
  <si>
    <t>LAC municipal waste landfilled</t>
  </si>
  <si>
    <t>KPI(j)</t>
  </si>
  <si>
    <t>KPI(f)</t>
  </si>
  <si>
    <t>KPI(h)</t>
  </si>
  <si>
    <t>KPI(p)</t>
  </si>
  <si>
    <t>KPI(g)</t>
  </si>
  <si>
    <t>KPI(b)</t>
  </si>
  <si>
    <t>Units: Tonnes, Percentage</t>
  </si>
  <si>
    <t>Plastic</t>
  </si>
  <si>
    <t>Compostable</t>
  </si>
  <si>
    <t>Wood</t>
  </si>
  <si>
    <t>Textiles</t>
  </si>
  <si>
    <t xml:space="preserve">Glass tonnage captured by household kerbside collection </t>
  </si>
  <si>
    <t xml:space="preserve">Glass capture rate for the household kerbside collection </t>
  </si>
  <si>
    <t xml:space="preserve">Mixed metals tonnage captured by household kerbside collection </t>
  </si>
  <si>
    <t xml:space="preserve">Mixed metals capture rate for the household kerbside collection </t>
  </si>
  <si>
    <t xml:space="preserve">Mixed plastics tonnage captured by household kerbside collection </t>
  </si>
  <si>
    <t xml:space="preserve">Mixed plastics capture rate for the household kerbside collection </t>
  </si>
  <si>
    <t xml:space="preserve">WEEE tonnage captured by household kerbside collection </t>
  </si>
  <si>
    <t xml:space="preserve">WEEE capture rate for the household kerbside collection </t>
  </si>
  <si>
    <t>KPIs</t>
  </si>
  <si>
    <t>j</t>
  </si>
  <si>
    <t>p</t>
  </si>
  <si>
    <t>h</t>
  </si>
  <si>
    <t>g</t>
  </si>
  <si>
    <t>m</t>
  </si>
  <si>
    <t>LAC municipal waste dry recycling rate</t>
  </si>
  <si>
    <t>LAC municipal waste composting rate</t>
  </si>
  <si>
    <t>LAC municipal waste landfill rate</t>
  </si>
  <si>
    <t>Household waste dry recycling rate</t>
  </si>
  <si>
    <t>Household waste composting rate</t>
  </si>
  <si>
    <t>Units: Tonnes</t>
  </si>
  <si>
    <t>Units: Percentage</t>
  </si>
  <si>
    <t>Units: Kilogrammes per capita</t>
  </si>
  <si>
    <t>Units: Kilogrammes per household</t>
  </si>
  <si>
    <t>Page</t>
  </si>
  <si>
    <t>Contents</t>
  </si>
  <si>
    <t>Contact Details</t>
  </si>
  <si>
    <t>E-mail:</t>
  </si>
  <si>
    <t>Website:</t>
  </si>
  <si>
    <t>Address:</t>
  </si>
  <si>
    <t>Telephone:</t>
  </si>
  <si>
    <t xml:space="preserve">Users are free to change the printing options to their individual preferences. </t>
  </si>
  <si>
    <t>Each individual worksheet within this workbook is formatted for easy printing on a single page (landscape).</t>
  </si>
  <si>
    <t>Mixed plastics tonnage available in household kerbside residual collection</t>
  </si>
  <si>
    <t>WEEE tonnage available in household kerbside residual collection</t>
  </si>
  <si>
    <t>KPI(m)</t>
  </si>
  <si>
    <t>http://www.wastedataflow.org/htm/datasets.aspx#NorthernIrelandGuidance</t>
  </si>
  <si>
    <t>Note: This is a presentation of local authority collected (LAC) municipal waste statistics based on quarterly reporting to WasteDataFlow.</t>
  </si>
  <si>
    <t>Printing Guidance</t>
  </si>
  <si>
    <t>LAC municipal waste energy recovery (mixed residual LACMW)</t>
  </si>
  <si>
    <t>LAC municipal waste energy recovery (specific streams e.g. wood)</t>
  </si>
  <si>
    <t>LAC municipal waste unclassified</t>
  </si>
  <si>
    <t>LAC municipal waste energy recovery total</t>
  </si>
  <si>
    <t>KPI(e2)</t>
  </si>
  <si>
    <t>KPI(a2)</t>
  </si>
  <si>
    <t>Household waste landfilled per capita</t>
  </si>
  <si>
    <t>Household waste arisings per capita</t>
  </si>
  <si>
    <t>Household waste landfilled per household</t>
  </si>
  <si>
    <t>Household waste arisings per household</t>
  </si>
  <si>
    <t>Waste from households arisings</t>
  </si>
  <si>
    <t>Mid Ulster</t>
  </si>
  <si>
    <t>Paper and card</t>
  </si>
  <si>
    <t>Electrical goods</t>
  </si>
  <si>
    <t>Construction and demolition</t>
  </si>
  <si>
    <t xml:space="preserve">Paper and card tonnage captured by household kerbside collection </t>
  </si>
  <si>
    <t xml:space="preserve">Paper and card capture rate for the household kerbside collection </t>
  </si>
  <si>
    <t>calculation in England, Scotland, Wales and Northern Ireland.</t>
  </si>
  <si>
    <t>Glass tonnage available in household kerbside residual collection</t>
  </si>
  <si>
    <t>Paper and card tonnage available in household kerbside residual collection</t>
  </si>
  <si>
    <t>Mixed metals tonnage available in household kerbside residual collection</t>
  </si>
  <si>
    <t xml:space="preserve">Organic/ compostables tonnage captured by household kerbside collection </t>
  </si>
  <si>
    <t>Organic/ compostables tonnage available in household kerbside residual collection</t>
  </si>
  <si>
    <t xml:space="preserve">Organic/ compostables capture rate for the household kerbside collection </t>
  </si>
  <si>
    <t>LAC municipal waste preparing for reuse rate</t>
  </si>
  <si>
    <t>LAC municipal waste preparing for reuse</t>
  </si>
  <si>
    <t>LAC municipal waste energy recovery rate (mixed residual LACMW)</t>
  </si>
  <si>
    <t>LAC municipal waste energy recovery rate (specific streams e.g. wood)</t>
  </si>
  <si>
    <t>LAC municipal waste preparing for reuse, dry recycling and composting</t>
  </si>
  <si>
    <t>LAC municipal waste preparing for reuse, dry recycling and composting rate</t>
  </si>
  <si>
    <t>Household waste preparing for reuse</t>
  </si>
  <si>
    <t>Household waste preparing for reuse, dry recycling and composting</t>
  </si>
  <si>
    <t>Household waste preparing for reuse rate</t>
  </si>
  <si>
    <t>Household waste preparing for reuse, dry recycling or composting per capita</t>
  </si>
  <si>
    <t>Household waste preparing for reuse, dry recycling and composting per household</t>
  </si>
  <si>
    <t>e2, f</t>
  </si>
  <si>
    <t>a2, b</t>
  </si>
  <si>
    <t xml:space="preserve">These tables should be read with the relevant report: </t>
  </si>
  <si>
    <t>We have tried to set up user-friendly printing but this may not work for all users due to differences in software and system settings.</t>
  </si>
  <si>
    <t>Units: Percentages</t>
  </si>
  <si>
    <t>It is not extracted directly from the WasteDataFlow system. The majority of the total unclassified tonnage can be attributed to moisture and/or gaseous losses.</t>
  </si>
  <si>
    <t>Notes: The tonnage of waste sent for recycling includes recycling from both clean/source segregated collection sources (as shown in Table 5) and recycling from residual waste processes.</t>
  </si>
  <si>
    <t>Unclassified waste is calculated as a residual amount of municipal waste after municipal waste sent for preparing for reuse, for dry recycling, composting, energy recovery and to landfill have been accounted for.</t>
  </si>
  <si>
    <t>Small negative tonnages can arise in the unclassified column if more waste is sent for treatment in the year than was actually collected as is more likely at councils operating transfer stations.</t>
  </si>
  <si>
    <t>Notes: Rates calculated by dividing total tonnage of LAC municipal waste sent in each category by total LAC municipal waste arisings.</t>
  </si>
  <si>
    <t>Note: Includes waste collected at kerbside, civic amenity sites, bring sites, street recycling bins and other recycling schemes.</t>
  </si>
  <si>
    <t>Breakdowns available in Tables 6, 7 and 8.</t>
  </si>
  <si>
    <t>Note: The tonnages of waste sent for preparing for reuse, for dry recycling, composting and landfill may not always equal the waste arisings</t>
  </si>
  <si>
    <t>because the recycling measures were defined to capture outputs from recycling processes which exclude energy recovery.</t>
  </si>
  <si>
    <t>Notes: Rates calculated by dividing total tonnage of household waste sent in each category by total household waste arisings.</t>
  </si>
  <si>
    <t>Note: The percentages of waste sent for preparing for reuse, for dry recycling, composting and landfill may not equal 100% because the recycling measures</t>
  </si>
  <si>
    <t>were defined to capture outputs from recycling processes which exclude energy recovery.</t>
  </si>
  <si>
    <t>Note: The amount of waste sent for preparing for reuse, for dry recycling, composting and landfill may not always equal the waste arisings</t>
  </si>
  <si>
    <t>adjusted for vacant properties using the 2011 Census.</t>
  </si>
  <si>
    <t>Notes: The number of households is determined from the total housing stock plus a quarterly estimate of new dwelling completions</t>
  </si>
  <si>
    <t>The amount of waste sent for preparing for reuse, for dry recycling, composting and landfill may not always equal the waste arisings</t>
  </si>
  <si>
    <t>Source: NIEA, LPS</t>
  </si>
  <si>
    <t>Source: NIEA, NISRA</t>
  </si>
  <si>
    <t>The potential quantity of primary waste category calculated as follows:</t>
  </si>
  <si>
    <t>Additional information including material to primary waste category lookup tables are available at</t>
  </si>
  <si>
    <t>This new 'waste from households' (WfH) recycling rate has been introduced for statistical purposes to provide a harmonised UK indicator with a comparable</t>
  </si>
  <si>
    <t>Waste from households recycling rate (including preparing for reuse and composting)</t>
  </si>
  <si>
    <t>Waste from households recycling (including preparing for reuse and composting)</t>
  </si>
  <si>
    <t>Antrim &amp; Newtownabbey</t>
  </si>
  <si>
    <t>Ards &amp; North Down</t>
  </si>
  <si>
    <t>Armagh City, Banbridge &amp; Craigavon</t>
  </si>
  <si>
    <t>Causeway Coast &amp; Glens</t>
  </si>
  <si>
    <t>Derry City &amp; Strabane</t>
  </si>
  <si>
    <t>Fermanagh &amp; Omagh</t>
  </si>
  <si>
    <t>Lisburn &amp; Castlereagh</t>
  </si>
  <si>
    <t>Mid &amp; East Antrim</t>
  </si>
  <si>
    <t>Newry, Mourne &amp; Down</t>
  </si>
  <si>
    <t>Authority</t>
  </si>
  <si>
    <t>Table 1: Local authority collected (LAC) municipal waste arisings by council and waste management group</t>
  </si>
  <si>
    <t>Table 2: Local authority collected (LAC) municipal waste arisings by collection method by council and waste management group</t>
  </si>
  <si>
    <t>Table 3: Local authority collected (LAC) municipal waste sent for preparing for reuse, dry recycling, composting, energy recovery and landfill by council and waste management group</t>
  </si>
  <si>
    <t>Table 4: Percentage of local authority collected (LAC) municipal waste sent for preparing for reuse, dry recycling, composting, energy recovery and landfill by council and waste management group</t>
  </si>
  <si>
    <t>Other</t>
  </si>
  <si>
    <t>LAC municipal waste energy recovery rate</t>
  </si>
  <si>
    <t>Small negative rates can arise in the unclassified column if more waste is sent for treatment in the year than was actually collected as is more likely at councils operating transfer stations.</t>
  </si>
  <si>
    <t>https://www.daera-ni.gov.uk/topics/statistics/environment-statistics</t>
  </si>
  <si>
    <t>Statistics and Analytical Services Branch</t>
  </si>
  <si>
    <t>Department of Agriculture, Environment and Rural Affairs (DAERA)</t>
  </si>
  <si>
    <t>Room 816, Dundonald House</t>
  </si>
  <si>
    <t>Belfast BT4 3SB</t>
  </si>
  <si>
    <t>Units: Tonnes and Percentage</t>
  </si>
  <si>
    <r>
      <t xml:space="preserve">The complete workbook can be printed by selecting Print and then selecting </t>
    </r>
    <r>
      <rPr>
        <b/>
        <sz val="12"/>
        <rFont val="Arial"/>
        <family val="2"/>
      </rPr>
      <t>'Print Entire workbook'</t>
    </r>
    <r>
      <rPr>
        <sz val="12"/>
        <rFont val="Arial"/>
        <family val="2"/>
      </rPr>
      <t xml:space="preserve"> in the 'Settings' section.</t>
    </r>
  </si>
  <si>
    <t>Table 9: Local authority collected (LAC) municipal waste sent for composting (material type and treatment type) by council and waste management group</t>
  </si>
  <si>
    <t>Table 11: Household waste sent for preparing for reuse, dry recycling, composting and landfill by council and waste management group</t>
  </si>
  <si>
    <t>Table 12: Percentage of household waste sent for preparing for reuse, dry recycling, composting and landfill by council and waste management group</t>
  </si>
  <si>
    <t>Table 13: Household waste per capita by council and waste management group</t>
  </si>
  <si>
    <t>Table 14: Household waste arisings per household by council and waste management group</t>
  </si>
  <si>
    <t>Table 15: Biodegradable local authority collected (LAC) municipal waste to landfill by council and waste management group</t>
  </si>
  <si>
    <t>Table 16i: Capture rates for primary waste categories in household kerbside collected waste by council and waste management group</t>
  </si>
  <si>
    <t>Table 16ii: Capture rates for primary waste categories in household kerbside collected waste by council and waste management group</t>
  </si>
  <si>
    <t>Table 17: Waste from households preparing for reuse, recycling including composting by council and waste management group</t>
  </si>
  <si>
    <t>Notes: Tables 16i and 16ii show tonnages of kerbside collected waste for primary waste categories as defined on the WasteDataFlow system.</t>
  </si>
  <si>
    <t>Note: 'Waste from households' uses a different definition than the 'household waste' reported in Tables 11-14.</t>
  </si>
  <si>
    <t>Separately collected food waste sent for recycling via anaerobic digestion for the purpose of energy recovery (AD) (T)</t>
  </si>
  <si>
    <t>LAC municipal waste sent for composting (T)</t>
  </si>
  <si>
    <t>Separately collected food waste sent for recycling via AD as a % of separately collected food waste (%)</t>
  </si>
  <si>
    <t>Separately collected food waste sent for recycling via AD as a % of both separately collected food + mixed garden &amp; food waste (%)</t>
  </si>
  <si>
    <t>Separately collected food waste sent for recycling via AD as a % of LAC municipal waste sent for composting (%)</t>
  </si>
  <si>
    <t>Mixed garden &amp; food waste sent for composting (T)</t>
  </si>
  <si>
    <t>Separate garden (green) waste sent for composting (T)</t>
  </si>
  <si>
    <t>Separately collected food waste sent for composting NOT recycled via AD (T)</t>
  </si>
  <si>
    <t>All materials collected for recycling</t>
  </si>
  <si>
    <t>because the recycling measures were defined to capture outputs from recycling processes which exclude energy recovery and any other gaseous liquid losses.</t>
  </si>
  <si>
    <t>Units: Percentage, tonnes, tonnes per household, kilogrammes per capita</t>
  </si>
  <si>
    <t>KPI (a2)</t>
  </si>
  <si>
    <t>KPI (b)</t>
  </si>
  <si>
    <t>KPI (e2)</t>
  </si>
  <si>
    <t>Household waste preparing for reuse, dry recycling and composting as a % of household waste arisings</t>
  </si>
  <si>
    <t>Household waste landfilled as a % of household waste arisings</t>
  </si>
  <si>
    <t>LAC municipal waste preparing for reuse, dry recycling and composting as a % of LAC municipal waste arisings</t>
  </si>
  <si>
    <t>LAC municipal waste landfilled as a % of total LAC municipal waste arisings</t>
  </si>
  <si>
    <t>Reported biodegradable LAC municipal waste sent to landfill (tonnes)</t>
  </si>
  <si>
    <t>Household waste collected per household (kilogrammes)</t>
  </si>
  <si>
    <t>LAC municipal waste arisings (tonnes)</t>
  </si>
  <si>
    <t>Household waste collected per capita (kilogrammes)</t>
  </si>
  <si>
    <t>Source: NIEA, NISRA, LPS</t>
  </si>
  <si>
    <t>Several</t>
  </si>
  <si>
    <t>Waste from households recycling rate as a % of waste from household arisings</t>
  </si>
  <si>
    <t>Table 18: Twelve-month rolling figures for local authority collected (LAC) municipal waste key performance indicators and Waste from Household recycling rate by council and waste management group</t>
  </si>
  <si>
    <t>Note: This table contains twelve-month rolling figures. They were calculated by combining data from the quarter published in this report with data from the three preceding quarters.</t>
  </si>
  <si>
    <t>Table 10: Local authority collected (LAC) municipal waste collected for treatment by council and waste management group</t>
  </si>
  <si>
    <t>All household waste collected for treatment</t>
  </si>
  <si>
    <t>All non-household waste collected for treatment</t>
  </si>
  <si>
    <t>All LAC municipal waste collected for treatment</t>
  </si>
  <si>
    <t>Kerbside initially collected for disposal</t>
  </si>
  <si>
    <t>Kerbside initially collected for recovery</t>
  </si>
  <si>
    <t>Civic amenity site initially collected for recovery</t>
  </si>
  <si>
    <t>Civic amenity site initially collected for treatment</t>
  </si>
  <si>
    <t>[tonnage of category captured by kerbside collection]+([tonnage of regularly collected kerbside residual waste]*[% of category in kerbside residual waste in the NI Waste Compositional Study 2017])</t>
  </si>
  <si>
    <t>% of total LAC municipal waste to landfill which was biodegradable</t>
  </si>
  <si>
    <t>(028) 905 25450</t>
  </si>
  <si>
    <t>Construction and Demolition</t>
  </si>
  <si>
    <t>The latest annual report with finalised figures (2020/21) is available from the DAERA website:</t>
  </si>
  <si>
    <t>https://www.daera-ni.gov.uk/publications/northern-ireland-local-authority-collected-municipal-waste-management-statistics-2021</t>
  </si>
  <si>
    <t>Table 5: Local authority collected (LAC) municipal waste material types collected for preparation for reuse and recycling by council and waste management group</t>
  </si>
  <si>
    <t>Table 6: Local authority collected (LAC) municipal waste material types collected at kerbside for preparation for reuse and recycling by council and waste management group</t>
  </si>
  <si>
    <t>Table 7: Local authority collected (LAC) municipal waste material types collected at civic amenity sites for preparation for reuse and recycling by council and waste management group</t>
  </si>
  <si>
    <t>Table 8: Local authority collected (LAC) municipal waste material types collected at bring sites for preparation for reuse and recycling by council and waste management group</t>
  </si>
  <si>
    <t xml:space="preserve">It should be noted that some data used in this calculation are provisional data. An annual report, with fully validated figures for 2021/22 is scheduled to be published in November 2022.   </t>
  </si>
  <si>
    <t>Tonnes of LAC municipal waste to landfill in quarter
Apr-Jun 2022</t>
  </si>
  <si>
    <t>Tonnes of biodegradable LAC municipal waste to landfill in quarter
Apr-Jun 2022</t>
  </si>
  <si>
    <t>Northern Ireland, April to June 2022</t>
  </si>
  <si>
    <t>April - June 2022</t>
  </si>
  <si>
    <t>Northern Ireland Local Authority Collected Municipal Waste Management Statistics - 
April - June 2022 - provisional estimates</t>
  </si>
  <si>
    <t>The data are provisional and the final figures for this quarter are scheduled to be published in November 2023, taking into account data revisions and provision of missing data.</t>
  </si>
  <si>
    <t>Population (2021)</t>
  </si>
  <si>
    <t>Households
(up to June 2022)</t>
  </si>
  <si>
    <t>Conor McCormack</t>
  </si>
  <si>
    <t>Conor.McCormack@daera-ni.gov.uk</t>
  </si>
  <si>
    <t>Northern Ireland, July 2021 to June 2022</t>
  </si>
  <si>
    <t>https://www.daera-ni.gov.uk/publications/northern-ireland-local-authority-collected-municipal-waste-management-statistics-april-june-2022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</si>
</sst>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0"/>
    <numFmt numFmtId="171" formatCode="#,##0.000"/>
    <numFmt numFmtId="172" formatCode="0.0"/>
    <numFmt numFmtId="173" formatCode="#,##0.0000000000"/>
    <numFmt numFmtId="174" formatCode="0.00000"/>
    <numFmt numFmtId="175" formatCode="###0"/>
    <numFmt numFmtId="176" formatCode="#,##0.00000"/>
    <numFmt numFmtId="177" formatCode="0.0%"/>
    <numFmt numFmtId="178" formatCode="0.000000"/>
    <numFmt numFmtId="179" formatCode="0.000"/>
    <numFmt numFmtId="180" formatCode="0.00000000"/>
    <numFmt numFmtId="181" formatCode="0.0000000"/>
    <numFmt numFmtId="182" formatCode="##0.00%"/>
    <numFmt numFmtId="183" formatCode="0.0000000000000000"/>
    <numFmt numFmtId="184" formatCode="#,##0.00;\(#,##0.00\)"/>
    <numFmt numFmtId="185" formatCode="0.0000000000"/>
    <numFmt numFmtId="186" formatCode="##0.00;\(##0.00\)"/>
    <numFmt numFmtId="187" formatCode="_(* #,##0.00_);_(* \(#,##0.00\);_(* &quot;-&quot;??_);_(@_)"/>
    <numFmt numFmtId="188" formatCode="[$-F800]dddd\,\ mmmm\ dd\,\ yyyy"/>
    <numFmt numFmtId="189" formatCode="#,##0;\(#,##0\)"/>
    <numFmt numFmtId="190" formatCode="##0.00%;\(##0.00%\)"/>
  </numFmts>
  <fonts count="60">
    <font>
      <sz val="10"/>
      <name val="Arial"/>
      <family val="0"/>
    </font>
    <font>
      <b/>
      <sz val="10"/>
      <name val="Arial"/>
      <family val="2"/>
    </font>
    <font>
      <sz val="8"/>
      <name val="Arial"/>
      <family val="2"/>
    </font>
    <font>
      <b/>
      <sz val="12"/>
      <name val="Arial"/>
      <family val="2"/>
    </font>
    <font>
      <u val="single"/>
      <sz val="10"/>
      <color indexed="12"/>
      <name val="Arial"/>
      <family val="2"/>
    </font>
    <font>
      <sz val="12"/>
      <name val="Arial"/>
      <family val="2"/>
    </font>
    <font>
      <i/>
      <sz val="12"/>
      <name val="Arial"/>
      <family val="2"/>
    </font>
    <font>
      <u val="single"/>
      <sz val="10"/>
      <color indexed="36"/>
      <name val="Arial"/>
      <family val="2"/>
    </font>
    <font>
      <b/>
      <sz val="12"/>
      <color indexed="12"/>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48"/>
      <name val="Arial"/>
      <family val="2"/>
    </font>
    <font>
      <b/>
      <sz val="24"/>
      <name val="Arial"/>
      <family val="2"/>
    </font>
    <font>
      <sz val="24"/>
      <name val="Arial"/>
      <family val="2"/>
    </font>
    <font>
      <u val="single"/>
      <sz val="12"/>
      <color indexed="12"/>
      <name val="Arial"/>
      <family val="2"/>
    </font>
    <font>
      <b/>
      <sz val="15"/>
      <color indexed="56"/>
      <name val="Calibri"/>
      <family val="2"/>
    </font>
    <font>
      <b/>
      <sz val="11"/>
      <color indexed="63"/>
      <name val="Calibri"/>
      <family val="2"/>
    </font>
    <font>
      <sz val="11"/>
      <color indexed="8"/>
      <name val="Calibri"/>
      <family val="2"/>
    </font>
    <font>
      <sz val="11"/>
      <color indexed="52"/>
      <name val="Calibri"/>
      <family val="2"/>
    </font>
    <font>
      <sz val="11"/>
      <color indexed="9"/>
      <name val="Calibri"/>
      <family val="2"/>
    </font>
    <font>
      <b/>
      <sz val="11"/>
      <color indexed="9"/>
      <name val="Calibri"/>
      <family val="2"/>
    </font>
    <font>
      <b/>
      <sz val="11"/>
      <color indexed="52"/>
      <name val="Calibri"/>
      <family val="2"/>
    </font>
    <font>
      <i/>
      <sz val="11"/>
      <color indexed="23"/>
      <name val="Calibri"/>
      <family val="2"/>
    </font>
    <font>
      <sz val="11"/>
      <color indexed="62"/>
      <name val="Calibri"/>
      <family val="2"/>
    </font>
    <font>
      <sz val="11"/>
      <color indexed="60"/>
      <name val="Calibri"/>
      <family val="2"/>
    </font>
    <font>
      <sz val="11"/>
      <color indexed="17"/>
      <name val="Calibri"/>
      <family val="2"/>
    </font>
    <font>
      <sz val="11"/>
      <color indexed="20"/>
      <name val="Calibri"/>
      <family val="2"/>
    </font>
    <font>
      <b/>
      <sz val="13"/>
      <color indexed="56"/>
      <name val="Calibri"/>
      <family val="2"/>
    </font>
    <font>
      <b/>
      <sz val="11"/>
      <color indexed="56"/>
      <name val="Calibri"/>
      <family val="2"/>
    </font>
    <font>
      <sz val="10"/>
      <name val="MS Sans Serif"/>
      <family val="2"/>
    </font>
    <font>
      <u val="single"/>
      <sz val="9.35"/>
      <color indexed="12"/>
      <name val="Calibri"/>
      <family val="2"/>
    </font>
    <font>
      <sz val="10"/>
      <color indexed="8"/>
      <name val="Arial"/>
      <family val="2"/>
    </font>
    <font>
      <sz val="10"/>
      <color indexed="23"/>
      <name val="Arial"/>
      <family val="2"/>
    </font>
    <font>
      <sz val="10"/>
      <color indexed="10"/>
      <name val="Arial"/>
      <family val="2"/>
    </font>
    <font>
      <sz val="10"/>
      <color indexed="62"/>
      <name val="Arial"/>
      <family val="2"/>
    </font>
    <font>
      <sz val="11"/>
      <color rgb="FF9C0006"/>
      <name val="Calibri"/>
      <family val="2"/>
    </font>
    <font>
      <sz val="11"/>
      <color rgb="FF006100"/>
      <name val="Calibri"/>
      <family val="2"/>
    </font>
    <font>
      <u val="single"/>
      <sz val="9.35"/>
      <color theme="10"/>
      <name val="Calibri"/>
      <family val="2"/>
    </font>
    <font>
      <sz val="11"/>
      <color rgb="FF9C6500"/>
      <name val="Calibri"/>
      <family val="2"/>
    </font>
    <font>
      <sz val="10"/>
      <color rgb="FF000000"/>
      <name val="Arial"/>
      <family val="2"/>
    </font>
    <font>
      <sz val="11"/>
      <color theme="1"/>
      <name val="Calibri"/>
      <family val="2"/>
    </font>
    <font>
      <sz val="10"/>
      <color theme="0" tint="-0.4999699890613556"/>
      <name val="Arial"/>
      <family val="2"/>
    </font>
    <font>
      <sz val="10"/>
      <color rgb="FFFF0000"/>
      <name val="Arial"/>
      <family val="2"/>
    </font>
    <font>
      <sz val="10"/>
      <color rgb="FF365F91"/>
      <name val="Arial"/>
      <family val="2"/>
    </font>
    <font>
      <sz val="10"/>
      <color theme="1"/>
      <name val="Arial"/>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C7CE"/>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color theme="0" tint="-0.4999699890613556"/>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tint="-0.149959996342659"/>
      </left>
      <right style="thin">
        <color theme="0" tint="-0.149959996342659"/>
      </right>
      <top style="thin"/>
      <bottom style="thin"/>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tint="-0.04997999966144562"/>
      </left>
      <right>
        <color indexed="63"/>
      </right>
      <top style="thin">
        <color theme="0" tint="-0.04997999966144562"/>
      </top>
      <bottom style="thin">
        <color theme="0" tint="-0.04997999966144562"/>
      </bottom>
    </border>
    <border>
      <left style="thin">
        <color theme="0" tint="-0.04997999966144562"/>
      </left>
      <right style="thin">
        <color theme="0" tint="-0.04997999966144562"/>
      </right>
      <top style="thin">
        <color theme="0" tint="-0.04997999966144562"/>
      </top>
      <bottom style="thin">
        <color theme="0" tint="-0.04997999966144562"/>
      </bottom>
    </border>
    <border>
      <left>
        <color indexed="63"/>
      </left>
      <right style="thin">
        <color theme="0"/>
      </right>
      <top style="thin">
        <color theme="0" tint="-0.04997999966144562"/>
      </top>
      <bottom style="thin"/>
    </border>
    <border>
      <left style="thin">
        <color theme="0"/>
      </left>
      <right style="thin">
        <color theme="0"/>
      </right>
      <top style="thin">
        <color theme="0" tint="-0.04997999966144562"/>
      </top>
      <bottom style="thin"/>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color indexed="63"/>
      </right>
      <top style="thin"/>
      <bottom>
        <color indexed="63"/>
      </bottom>
    </border>
    <border>
      <left>
        <color indexed="63"/>
      </left>
      <right style="thin">
        <color theme="0"/>
      </right>
      <top style="thin"/>
      <bottom style="thin"/>
    </border>
  </borders>
  <cellStyleXfs count="4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9"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9"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9"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9" fillId="2"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9"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9"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9"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9"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9" fillId="10"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 fillId="11" borderId="0" applyNumberFormat="0" applyBorder="0" applyAlignment="0" applyProtection="0"/>
    <xf numFmtId="0" fontId="9" fillId="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9" fillId="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9" fillId="4" borderId="0" applyNumberFormat="0" applyBorder="0" applyAlignment="0" applyProtection="0"/>
    <xf numFmtId="0" fontId="10"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0"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10"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0" fillId="1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10" fillId="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0" fillId="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0" fillId="4" borderId="0" applyNumberFormat="0" applyBorder="0" applyAlignment="0" applyProtection="0"/>
    <xf numFmtId="0" fontId="10"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10"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0"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0" fillId="2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0" fillId="2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0"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0" fillId="25" borderId="0" applyNumberFormat="0" applyBorder="0" applyAlignment="0" applyProtection="0"/>
    <xf numFmtId="0" fontId="1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50" fillId="26" borderId="0" applyNumberFormat="0" applyBorder="0" applyAlignment="0" applyProtection="0"/>
    <xf numFmtId="0" fontId="11" fillId="5" borderId="0" applyNumberFormat="0" applyBorder="0" applyAlignment="0" applyProtection="0"/>
    <xf numFmtId="0" fontId="12" fillId="2" borderId="1" applyNumberFormat="0" applyAlignment="0" applyProtection="0"/>
    <xf numFmtId="0" fontId="36" fillId="10" borderId="1" applyNumberFormat="0" applyAlignment="0" applyProtection="0"/>
    <xf numFmtId="0" fontId="36" fillId="10" borderId="1" applyNumberFormat="0" applyAlignment="0" applyProtection="0"/>
    <xf numFmtId="0" fontId="12" fillId="2" borderId="1" applyNumberFormat="0" applyAlignment="0" applyProtection="0"/>
    <xf numFmtId="0" fontId="36" fillId="10" borderId="1" applyNumberFormat="0" applyAlignment="0" applyProtection="0"/>
    <xf numFmtId="0" fontId="36" fillId="10" borderId="1" applyNumberFormat="0" applyAlignment="0" applyProtection="0"/>
    <xf numFmtId="0" fontId="12" fillId="2" borderId="1" applyNumberFormat="0" applyAlignment="0" applyProtection="0"/>
    <xf numFmtId="0" fontId="13" fillId="27" borderId="2" applyNumberFormat="0" applyAlignment="0" applyProtection="0"/>
    <xf numFmtId="0" fontId="35" fillId="27" borderId="2" applyNumberFormat="0" applyAlignment="0" applyProtection="0"/>
    <xf numFmtId="0" fontId="35" fillId="27" borderId="2" applyNumberFormat="0" applyAlignment="0" applyProtection="0"/>
    <xf numFmtId="0" fontId="13" fillId="27" borderId="2" applyNumberFormat="0" applyAlignment="0" applyProtection="0"/>
    <xf numFmtId="0" fontId="35" fillId="27" borderId="2" applyNumberFormat="0" applyAlignment="0" applyProtection="0"/>
    <xf numFmtId="0" fontId="35" fillId="27" borderId="2" applyNumberFormat="0" applyAlignment="0" applyProtection="0"/>
    <xf numFmtId="0" fontId="1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5"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51" fillId="28" borderId="0" applyNumberFormat="0" applyBorder="0" applyAlignment="0" applyProtection="0"/>
    <xf numFmtId="0" fontId="15" fillId="7" borderId="0" applyNumberFormat="0" applyBorder="0" applyAlignment="0" applyProtection="0"/>
    <xf numFmtId="0" fontId="16"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16"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16" fillId="0" borderId="3" applyNumberFormat="0" applyFill="0" applyAlignment="0" applyProtection="0"/>
    <xf numFmtId="0" fontId="17"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17"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18"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188" fontId="4" fillId="0" borderId="0" applyNumberFormat="0" applyFill="0" applyBorder="0" applyAlignment="0" applyProtection="0"/>
    <xf numFmtId="0" fontId="4" fillId="0" borderId="0" applyNumberFormat="0" applyFill="0" applyBorder="0" applyAlignment="0" applyProtection="0"/>
    <xf numFmtId="0" fontId="19" fillId="4" borderId="1" applyNumberFormat="0" applyAlignment="0" applyProtection="0"/>
    <xf numFmtId="0" fontId="38" fillId="4" borderId="1" applyNumberFormat="0" applyAlignment="0" applyProtection="0"/>
    <xf numFmtId="0" fontId="38" fillId="4" borderId="1" applyNumberFormat="0" applyAlignment="0" applyProtection="0"/>
    <xf numFmtId="0" fontId="19" fillId="4" borderId="1" applyNumberFormat="0" applyAlignment="0" applyProtection="0"/>
    <xf numFmtId="0" fontId="38" fillId="4" borderId="1" applyNumberFormat="0" applyAlignment="0" applyProtection="0"/>
    <xf numFmtId="0" fontId="38" fillId="4" borderId="1" applyNumberFormat="0" applyAlignment="0" applyProtection="0"/>
    <xf numFmtId="0" fontId="19" fillId="4" borderId="1" applyNumberFormat="0" applyAlignment="0" applyProtection="0"/>
    <xf numFmtId="0" fontId="20"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20"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20" fillId="0" borderId="8" applyNumberFormat="0" applyFill="0" applyAlignment="0" applyProtection="0"/>
    <xf numFmtId="0" fontId="21"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21"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53" fillId="29" borderId="0" applyNumberFormat="0" applyBorder="0" applyAlignment="0" applyProtection="0"/>
    <xf numFmtId="0" fontId="21" fillId="13" borderId="0" applyNumberFormat="0" applyBorder="0" applyAlignment="0" applyProtection="0"/>
    <xf numFmtId="0" fontId="0" fillId="0" borderId="0">
      <alignment/>
      <protection/>
    </xf>
    <xf numFmtId="0" fontId="54" fillId="0" borderId="0">
      <alignment/>
      <protection/>
    </xf>
    <xf numFmtId="0" fontId="0" fillId="0" borderId="0">
      <alignment/>
      <protection/>
    </xf>
    <xf numFmtId="0" fontId="55" fillId="0" borderId="0">
      <alignment/>
      <protection/>
    </xf>
    <xf numFmtId="188"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188" fontId="55" fillId="0" borderId="0">
      <alignment/>
      <protection/>
    </xf>
    <xf numFmtId="188" fontId="55" fillId="0" borderId="0">
      <alignment/>
      <protection/>
    </xf>
    <xf numFmtId="188" fontId="55" fillId="0" borderId="0">
      <alignment/>
      <protection/>
    </xf>
    <xf numFmtId="188"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188" fontId="55" fillId="0" borderId="0">
      <alignment/>
      <protection/>
    </xf>
    <xf numFmtId="188" fontId="55" fillId="0" borderId="0">
      <alignment/>
      <protection/>
    </xf>
    <xf numFmtId="0" fontId="55" fillId="0" borderId="0">
      <alignment/>
      <protection/>
    </xf>
    <xf numFmtId="188" fontId="55" fillId="0" borderId="0">
      <alignment/>
      <protection/>
    </xf>
    <xf numFmtId="188" fontId="55" fillId="0" borderId="0">
      <alignment/>
      <protection/>
    </xf>
    <xf numFmtId="0" fontId="55" fillId="0" borderId="0">
      <alignment/>
      <protection/>
    </xf>
    <xf numFmtId="188" fontId="55" fillId="0" borderId="0">
      <alignment/>
      <protection/>
    </xf>
    <xf numFmtId="188"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188"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188" fontId="55" fillId="0" borderId="0">
      <alignment/>
      <protection/>
    </xf>
    <xf numFmtId="0" fontId="0" fillId="0" borderId="0">
      <alignment/>
      <protection/>
    </xf>
    <xf numFmtId="0" fontId="55" fillId="0" borderId="0">
      <alignment/>
      <protection/>
    </xf>
    <xf numFmtId="0" fontId="0" fillId="0" borderId="0">
      <alignment/>
      <protection/>
    </xf>
    <xf numFmtId="188"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44"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22" fillId="2" borderId="10" applyNumberFormat="0" applyAlignment="0" applyProtection="0"/>
    <xf numFmtId="0" fontId="31" fillId="10" borderId="10" applyNumberFormat="0" applyAlignment="0" applyProtection="0"/>
    <xf numFmtId="0" fontId="31" fillId="10" borderId="10" applyNumberFormat="0" applyAlignment="0" applyProtection="0"/>
    <xf numFmtId="0" fontId="22" fillId="2" borderId="10" applyNumberFormat="0" applyAlignment="0" applyProtection="0"/>
    <xf numFmtId="0" fontId="31" fillId="10" borderId="10" applyNumberFormat="0" applyAlignment="0" applyProtection="0"/>
    <xf numFmtId="0" fontId="31" fillId="10" borderId="10" applyNumberFormat="0" applyAlignment="0" applyProtection="0"/>
    <xf numFmtId="0" fontId="22" fillId="2"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Border="0">
      <alignment/>
      <protection/>
    </xf>
    <xf numFmtId="0" fontId="0" fillId="0" borderId="0" applyNumberFormat="0" applyFont="0" applyFill="0" applyBorder="0" applyAlignment="0" applyProtection="0"/>
    <xf numFmtId="0" fontId="2" fillId="0" borderId="0">
      <alignment horizontal="left"/>
      <protection/>
    </xf>
    <xf numFmtId="0" fontId="2" fillId="0" borderId="0">
      <alignment horizontal="left" vertical="center" wrapText="1"/>
      <protection/>
    </xf>
    <xf numFmtId="0" fontId="2" fillId="0" borderId="0">
      <alignment horizontal="righ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232">
    <xf numFmtId="0" fontId="0" fillId="0" borderId="0" xfId="0" applyAlignment="1">
      <alignment/>
    </xf>
    <xf numFmtId="0" fontId="0" fillId="2" borderId="0" xfId="0" applyFill="1" applyAlignment="1">
      <alignment/>
    </xf>
    <xf numFmtId="0" fontId="0" fillId="0" borderId="0" xfId="0" applyAlignment="1">
      <alignment horizontal="right"/>
    </xf>
    <xf numFmtId="0" fontId="5"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3" fontId="0" fillId="0" borderId="0" xfId="0" applyNumberFormat="1" applyAlignment="1">
      <alignment/>
    </xf>
    <xf numFmtId="0" fontId="8" fillId="0" borderId="0" xfId="0" applyFont="1" applyAlignment="1">
      <alignment horizontal="left"/>
    </xf>
    <xf numFmtId="0" fontId="8" fillId="0" borderId="0" xfId="0" applyFont="1" applyFill="1" applyAlignment="1">
      <alignment horizontal="left"/>
    </xf>
    <xf numFmtId="172" fontId="0" fillId="0" borderId="0" xfId="293" applyNumberFormat="1">
      <alignment/>
      <protection/>
    </xf>
    <xf numFmtId="0" fontId="0" fillId="0" borderId="0" xfId="293" applyAlignment="1">
      <alignment horizontal="right"/>
      <protection/>
    </xf>
    <xf numFmtId="0" fontId="26"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xf>
    <xf numFmtId="0" fontId="0" fillId="0" borderId="0" xfId="0" applyFont="1" applyAlignment="1">
      <alignment/>
    </xf>
    <xf numFmtId="0" fontId="3" fillId="0" borderId="0" xfId="0" applyFont="1" applyAlignment="1">
      <alignment horizontal="left" wrapText="1"/>
    </xf>
    <xf numFmtId="164" fontId="0" fillId="0" borderId="0" xfId="0" applyNumberFormat="1" applyAlignment="1">
      <alignment/>
    </xf>
    <xf numFmtId="172" fontId="0" fillId="0" borderId="0" xfId="0" applyNumberFormat="1" applyAlignment="1">
      <alignment/>
    </xf>
    <xf numFmtId="0" fontId="0" fillId="0" borderId="0" xfId="0" applyAlignment="1">
      <alignment vertical="center"/>
    </xf>
    <xf numFmtId="0" fontId="1" fillId="0" borderId="0" xfId="293" applyFont="1" applyFill="1" applyAlignment="1">
      <alignment/>
      <protection/>
    </xf>
    <xf numFmtId="0" fontId="1" fillId="0" borderId="0" xfId="293" applyFont="1" applyFill="1">
      <alignment/>
      <protection/>
    </xf>
    <xf numFmtId="0" fontId="0" fillId="0" borderId="0" xfId="293" applyFont="1" applyFill="1" applyAlignment="1">
      <alignment horizontal="right"/>
      <protection/>
    </xf>
    <xf numFmtId="0" fontId="0" fillId="0" borderId="0" xfId="293" applyFill="1">
      <alignment/>
      <protection/>
    </xf>
    <xf numFmtId="0" fontId="0" fillId="0" borderId="0" xfId="0" applyFill="1" applyAlignment="1">
      <alignment/>
    </xf>
    <xf numFmtId="0" fontId="0" fillId="0" borderId="0" xfId="293" applyFill="1" applyAlignment="1">
      <alignment/>
      <protection/>
    </xf>
    <xf numFmtId="0" fontId="1" fillId="0" borderId="0" xfId="0" applyFont="1" applyFill="1" applyAlignment="1">
      <alignment/>
    </xf>
    <xf numFmtId="0" fontId="1" fillId="0" borderId="0" xfId="293" applyFont="1" applyFill="1" applyAlignment="1">
      <alignment horizontal="right"/>
      <protection/>
    </xf>
    <xf numFmtId="0" fontId="1" fillId="0" borderId="0" xfId="293" applyFont="1" applyFill="1" applyBorder="1" applyAlignment="1">
      <alignment/>
      <protection/>
    </xf>
    <xf numFmtId="0" fontId="1" fillId="0" borderId="0" xfId="293" applyFont="1" applyFill="1" applyBorder="1">
      <alignment/>
      <protection/>
    </xf>
    <xf numFmtId="0" fontId="0" fillId="0" borderId="0" xfId="293" applyFont="1" applyFill="1" applyBorder="1" applyAlignment="1">
      <alignment horizontal="right"/>
      <protection/>
    </xf>
    <xf numFmtId="0" fontId="0" fillId="0" borderId="0" xfId="293" applyFill="1" applyBorder="1">
      <alignment/>
      <protection/>
    </xf>
    <xf numFmtId="0" fontId="0" fillId="0" borderId="0" xfId="293" applyFill="1" applyAlignment="1">
      <alignment horizontal="right"/>
      <protection/>
    </xf>
    <xf numFmtId="0" fontId="0" fillId="0" borderId="0" xfId="293" applyFont="1" applyFill="1" applyBorder="1">
      <alignment/>
      <protection/>
    </xf>
    <xf numFmtId="3" fontId="0" fillId="0" borderId="0" xfId="293" applyNumberFormat="1" applyFill="1" applyBorder="1" applyAlignment="1">
      <alignment horizontal="right"/>
      <protection/>
    </xf>
    <xf numFmtId="164" fontId="0" fillId="0" borderId="0" xfId="293" applyNumberFormat="1" applyFill="1">
      <alignment/>
      <protection/>
    </xf>
    <xf numFmtId="0" fontId="5" fillId="0" borderId="0" xfId="0" applyFont="1" applyFill="1" applyBorder="1" applyAlignment="1">
      <alignment vertical="center" wrapText="1"/>
    </xf>
    <xf numFmtId="0" fontId="5" fillId="0" borderId="0" xfId="0" applyFont="1" applyAlignment="1">
      <alignment horizontal="right" vertical="center"/>
    </xf>
    <xf numFmtId="0" fontId="29" fillId="0" borderId="0" xfId="264" applyFont="1" applyAlignment="1" applyProtection="1">
      <alignment vertical="center"/>
      <protection/>
    </xf>
    <xf numFmtId="0" fontId="54" fillId="0" borderId="0" xfId="292" applyFill="1">
      <alignment/>
      <protection/>
    </xf>
    <xf numFmtId="0" fontId="3" fillId="0" borderId="0" xfId="293" applyFont="1" applyFill="1" applyAlignment="1">
      <alignment/>
      <protection/>
    </xf>
    <xf numFmtId="0" fontId="5" fillId="0" borderId="0" xfId="0" applyNumberFormat="1" applyFont="1" applyAlignment="1">
      <alignment/>
    </xf>
    <xf numFmtId="0" fontId="54" fillId="0" borderId="0" xfId="292" applyFont="1" applyFill="1" applyAlignment="1">
      <alignment vertical="center"/>
      <protection/>
    </xf>
    <xf numFmtId="0" fontId="0" fillId="0" borderId="0" xfId="0" applyFont="1" applyAlignment="1">
      <alignment vertical="center"/>
    </xf>
    <xf numFmtId="0" fontId="0" fillId="0" borderId="0" xfId="0" applyFont="1" applyAlignment="1">
      <alignment horizontal="right" vertical="center"/>
    </xf>
    <xf numFmtId="0" fontId="54" fillId="0" borderId="0" xfId="292" applyFont="1" applyFill="1" applyAlignment="1">
      <alignment horizontal="right" vertical="center"/>
      <protection/>
    </xf>
    <xf numFmtId="0" fontId="3" fillId="0" borderId="12" xfId="0" applyFont="1" applyBorder="1" applyAlignment="1">
      <alignment vertical="center"/>
    </xf>
    <xf numFmtId="0" fontId="3" fillId="0" borderId="12" xfId="0" applyFont="1" applyBorder="1" applyAlignment="1">
      <alignment horizontal="right" vertical="center"/>
    </xf>
    <xf numFmtId="0" fontId="29" fillId="0" borderId="13" xfId="264" applyFont="1" applyBorder="1" applyAlignment="1" applyProtection="1">
      <alignment vertical="center"/>
      <protection/>
    </xf>
    <xf numFmtId="0" fontId="5" fillId="0" borderId="13" xfId="0" applyFont="1" applyBorder="1" applyAlignment="1">
      <alignment horizontal="right" vertical="center"/>
    </xf>
    <xf numFmtId="0" fontId="0" fillId="0" borderId="13" xfId="0" applyBorder="1" applyAlignment="1">
      <alignment/>
    </xf>
    <xf numFmtId="0" fontId="5" fillId="0" borderId="0" xfId="0" applyFont="1" applyFill="1" applyBorder="1" applyAlignment="1">
      <alignment vertical="center"/>
    </xf>
    <xf numFmtId="0" fontId="29" fillId="0" borderId="0" xfId="264" applyFont="1" applyBorder="1" applyAlignment="1" applyProtection="1">
      <alignment vertical="center"/>
      <protection/>
    </xf>
    <xf numFmtId="0" fontId="5" fillId="0" borderId="0" xfId="0" applyFont="1" applyBorder="1" applyAlignment="1">
      <alignment horizontal="right" vertical="center"/>
    </xf>
    <xf numFmtId="0" fontId="0" fillId="0" borderId="0" xfId="0" applyBorder="1" applyAlignment="1">
      <alignment/>
    </xf>
    <xf numFmtId="0" fontId="3" fillId="0" borderId="0" xfId="0" applyFont="1" applyAlignment="1">
      <alignment horizontal="left" vertical="center" wrapText="1"/>
    </xf>
    <xf numFmtId="0" fontId="0" fillId="30" borderId="0" xfId="293" applyFont="1" applyFill="1" applyBorder="1" applyAlignment="1">
      <alignment horizontal="left" vertical="center"/>
      <protection/>
    </xf>
    <xf numFmtId="3" fontId="0" fillId="30" borderId="0" xfId="293" applyNumberFormat="1" applyFont="1" applyFill="1" applyBorder="1" applyAlignment="1">
      <alignment horizontal="right" vertical="center" wrapText="1"/>
      <protection/>
    </xf>
    <xf numFmtId="3" fontId="0" fillId="31" borderId="0" xfId="293" applyNumberFormat="1" applyFill="1" applyBorder="1" applyAlignment="1">
      <alignment horizontal="right"/>
      <protection/>
    </xf>
    <xf numFmtId="3" fontId="0" fillId="0" borderId="0" xfId="293" applyNumberFormat="1" applyFont="1" applyFill="1" applyBorder="1" applyAlignment="1">
      <alignment horizontal="right"/>
      <protection/>
    </xf>
    <xf numFmtId="0" fontId="0" fillId="30" borderId="0" xfId="293" applyFill="1" applyBorder="1">
      <alignment/>
      <protection/>
    </xf>
    <xf numFmtId="3" fontId="0" fillId="30" borderId="0" xfId="293" applyNumberFormat="1" applyFill="1" applyBorder="1" applyAlignment="1">
      <alignment horizontal="right"/>
      <protection/>
    </xf>
    <xf numFmtId="3" fontId="0" fillId="30" borderId="0" xfId="293" applyNumberFormat="1" applyFont="1" applyFill="1" applyBorder="1" applyAlignment="1">
      <alignment horizontal="right"/>
      <protection/>
    </xf>
    <xf numFmtId="0" fontId="0" fillId="30" borderId="0" xfId="293" applyFont="1" applyFill="1" applyBorder="1">
      <alignment/>
      <protection/>
    </xf>
    <xf numFmtId="0" fontId="0" fillId="32" borderId="14" xfId="293" applyFont="1" applyFill="1" applyBorder="1" applyAlignment="1">
      <alignment horizontal="left" vertical="center" wrapText="1"/>
      <protection/>
    </xf>
    <xf numFmtId="0" fontId="0" fillId="32" borderId="14" xfId="293" applyFont="1" applyFill="1" applyBorder="1" applyAlignment="1">
      <alignment horizontal="right" vertical="center" wrapText="1"/>
      <protection/>
    </xf>
    <xf numFmtId="0" fontId="0" fillId="31" borderId="15" xfId="293" applyFont="1" applyFill="1" applyBorder="1">
      <alignment/>
      <protection/>
    </xf>
    <xf numFmtId="3" fontId="0" fillId="31" borderId="15" xfId="293" applyNumberFormat="1" applyFont="1" applyFill="1" applyBorder="1" applyAlignment="1">
      <alignment horizontal="right"/>
      <protection/>
    </xf>
    <xf numFmtId="164" fontId="0" fillId="30" borderId="0" xfId="293" applyNumberFormat="1" applyFill="1" applyBorder="1" applyAlignment="1">
      <alignment horizontal="right"/>
      <protection/>
    </xf>
    <xf numFmtId="164" fontId="0" fillId="30" borderId="0" xfId="293" applyNumberFormat="1" applyFont="1" applyFill="1" applyBorder="1" applyAlignment="1">
      <alignment horizontal="right"/>
      <protection/>
    </xf>
    <xf numFmtId="3" fontId="0" fillId="0" borderId="0" xfId="293" applyNumberFormat="1" applyFill="1" applyBorder="1">
      <alignment/>
      <protection/>
    </xf>
    <xf numFmtId="3" fontId="0" fillId="30" borderId="0" xfId="293" applyNumberFormat="1" applyFill="1" applyBorder="1">
      <alignment/>
      <protection/>
    </xf>
    <xf numFmtId="164" fontId="0" fillId="30" borderId="0" xfId="293" applyNumberFormat="1" applyFont="1" applyFill="1" applyBorder="1" applyAlignment="1">
      <alignment horizontal="right" vertical="center" wrapText="1"/>
      <protection/>
    </xf>
    <xf numFmtId="164" fontId="0" fillId="31" borderId="0" xfId="293" applyNumberFormat="1" applyFill="1" applyBorder="1" applyAlignment="1">
      <alignment horizontal="right"/>
      <protection/>
    </xf>
    <xf numFmtId="164" fontId="0" fillId="0" borderId="0" xfId="293" applyNumberFormat="1" applyFill="1" applyBorder="1" applyAlignment="1">
      <alignment horizontal="right"/>
      <protection/>
    </xf>
    <xf numFmtId="164" fontId="0" fillId="31" borderId="15" xfId="293" applyNumberFormat="1" applyFont="1" applyFill="1" applyBorder="1" applyAlignment="1">
      <alignment horizontal="right"/>
      <protection/>
    </xf>
    <xf numFmtId="164" fontId="56" fillId="0" borderId="0" xfId="293" applyNumberFormat="1" applyFont="1" applyFill="1" applyAlignment="1">
      <alignment horizontal="right"/>
      <protection/>
    </xf>
    <xf numFmtId="3" fontId="0" fillId="30" borderId="0" xfId="293" applyNumberFormat="1" applyFont="1" applyFill="1" applyBorder="1" applyAlignment="1">
      <alignment horizontal="right" vertical="center"/>
      <protection/>
    </xf>
    <xf numFmtId="3" fontId="0" fillId="0" borderId="0" xfId="0" applyNumberFormat="1" applyAlignment="1">
      <alignment horizontal="right"/>
    </xf>
    <xf numFmtId="0" fontId="0" fillId="0" borderId="0" xfId="0" applyNumberFormat="1" applyAlignment="1">
      <alignment/>
    </xf>
    <xf numFmtId="0" fontId="0" fillId="0" borderId="0" xfId="293" applyNumberFormat="1" applyFill="1">
      <alignment/>
      <protection/>
    </xf>
    <xf numFmtId="0" fontId="0" fillId="0" borderId="0" xfId="293" applyNumberFormat="1" applyFont="1" applyFill="1" applyBorder="1">
      <alignment/>
      <protection/>
    </xf>
    <xf numFmtId="0" fontId="0" fillId="0" borderId="0" xfId="0" applyNumberFormat="1" applyFill="1" applyAlignment="1">
      <alignment/>
    </xf>
    <xf numFmtId="0" fontId="0" fillId="0" borderId="0" xfId="0" applyNumberFormat="1" applyAlignment="1">
      <alignment vertical="center"/>
    </xf>
    <xf numFmtId="0" fontId="0" fillId="0" borderId="0" xfId="0" applyNumberFormat="1" applyFont="1" applyAlignment="1">
      <alignment/>
    </xf>
    <xf numFmtId="0" fontId="0" fillId="0" borderId="0" xfId="0" applyNumberFormat="1" applyFont="1" applyAlignment="1">
      <alignment vertical="center"/>
    </xf>
    <xf numFmtId="0" fontId="0" fillId="0" borderId="0" xfId="293" applyNumberFormat="1" applyFont="1" applyFill="1">
      <alignment/>
      <protection/>
    </xf>
    <xf numFmtId="0" fontId="0" fillId="0" borderId="0" xfId="0" applyNumberFormat="1" applyFont="1" applyFill="1" applyAlignment="1">
      <alignment/>
    </xf>
    <xf numFmtId="0" fontId="0" fillId="31" borderId="0" xfId="293" applyNumberFormat="1" applyFont="1" applyFill="1" applyBorder="1" applyAlignment="1">
      <alignment horizontal="right"/>
      <protection/>
    </xf>
    <xf numFmtId="0" fontId="0" fillId="0" borderId="0" xfId="293" applyNumberFormat="1" applyFont="1" applyFill="1" applyAlignment="1">
      <alignment horizontal="right"/>
      <protection/>
    </xf>
    <xf numFmtId="0" fontId="0" fillId="0" borderId="0" xfId="293" applyNumberFormat="1" applyFont="1">
      <alignment/>
      <protection/>
    </xf>
    <xf numFmtId="0" fontId="0" fillId="2" borderId="0" xfId="293" applyNumberFormat="1" applyFill="1" applyBorder="1">
      <alignment/>
      <protection/>
    </xf>
    <xf numFmtId="0" fontId="0" fillId="31" borderId="0" xfId="293" applyNumberFormat="1" applyFill="1" applyBorder="1" applyAlignment="1">
      <alignment horizontal="right"/>
      <protection/>
    </xf>
    <xf numFmtId="0" fontId="1" fillId="31" borderId="0" xfId="293" applyNumberFormat="1" applyFont="1" applyFill="1" applyBorder="1" applyAlignment="1">
      <alignment horizontal="right"/>
      <protection/>
    </xf>
    <xf numFmtId="0" fontId="0" fillId="0" borderId="0" xfId="293" applyNumberFormat="1" applyFill="1" applyBorder="1">
      <alignment/>
      <protection/>
    </xf>
    <xf numFmtId="0" fontId="0" fillId="0" borderId="0" xfId="293" applyNumberFormat="1" applyFont="1" applyFill="1" applyAlignment="1">
      <alignment vertical="top"/>
      <protection/>
    </xf>
    <xf numFmtId="0" fontId="0" fillId="0" borderId="0" xfId="293" applyNumberFormat="1" applyFont="1" applyFill="1" applyAlignment="1">
      <alignment vertical="center"/>
      <protection/>
    </xf>
    <xf numFmtId="0" fontId="0" fillId="0" borderId="0" xfId="293" applyNumberFormat="1" applyFont="1" applyFill="1" applyAlignment="1">
      <alignment/>
      <protection/>
    </xf>
    <xf numFmtId="0" fontId="0" fillId="0" borderId="0" xfId="0" applyNumberFormat="1" applyAlignment="1">
      <alignment horizontal="right"/>
    </xf>
    <xf numFmtId="0" fontId="0" fillId="0" borderId="0" xfId="0" applyNumberFormat="1" applyFont="1" applyAlignment="1">
      <alignment horizontal="right"/>
    </xf>
    <xf numFmtId="0" fontId="0" fillId="0" borderId="0" xfId="293" applyNumberFormat="1" applyFill="1" applyAlignment="1">
      <alignment vertical="top"/>
      <protection/>
    </xf>
    <xf numFmtId="0" fontId="0" fillId="0" borderId="0" xfId="293" applyNumberFormat="1" applyFont="1" applyFill="1" applyBorder="1" applyAlignment="1">
      <alignment/>
      <protection/>
    </xf>
    <xf numFmtId="0" fontId="0" fillId="0" borderId="0" xfId="293" applyNumberFormat="1" applyFont="1" applyFill="1" quotePrefix="1">
      <alignment/>
      <protection/>
    </xf>
    <xf numFmtId="0" fontId="0" fillId="0" borderId="0" xfId="0" applyNumberFormat="1" applyFont="1" applyFill="1" applyBorder="1" applyAlignment="1">
      <alignment/>
    </xf>
    <xf numFmtId="0" fontId="0" fillId="0" borderId="0" xfId="293" applyNumberFormat="1" applyFill="1" applyBorder="1" applyAlignment="1">
      <alignment horizontal="right"/>
      <protection/>
    </xf>
    <xf numFmtId="0" fontId="0" fillId="0" borderId="0" xfId="293" applyNumberFormat="1" applyFill="1" applyAlignment="1">
      <alignment horizontal="right"/>
      <protection/>
    </xf>
    <xf numFmtId="0" fontId="0" fillId="0" borderId="0" xfId="293" applyNumberFormat="1" applyFill="1" applyAlignment="1">
      <alignment vertical="center"/>
      <protection/>
    </xf>
    <xf numFmtId="0" fontId="0" fillId="0" borderId="0" xfId="0" applyNumberFormat="1" applyFill="1" applyAlignment="1">
      <alignment horizontal="right"/>
    </xf>
    <xf numFmtId="0" fontId="4" fillId="0" borderId="0" xfId="264" applyNumberFormat="1" applyFill="1" applyAlignment="1" applyProtection="1">
      <alignment/>
      <protection/>
    </xf>
    <xf numFmtId="0" fontId="57" fillId="0" borderId="0" xfId="293" applyNumberFormat="1" applyFont="1" applyFill="1" applyBorder="1">
      <alignment/>
      <protection/>
    </xf>
    <xf numFmtId="177" fontId="0" fillId="0" borderId="0" xfId="446" applyNumberFormat="1" applyFont="1" applyAlignment="1">
      <alignment/>
    </xf>
    <xf numFmtId="0" fontId="0" fillId="0" borderId="0" xfId="293" applyFont="1" applyFill="1" applyAlignment="1">
      <alignment/>
      <protection/>
    </xf>
    <xf numFmtId="0" fontId="4" fillId="0" borderId="0" xfId="264" applyFill="1" applyAlignment="1" applyProtection="1">
      <alignment vertical="center"/>
      <protection/>
    </xf>
    <xf numFmtId="0" fontId="29" fillId="0" borderId="0" xfId="264" applyFont="1" applyAlignment="1" applyProtection="1">
      <alignment horizontal="left" vertical="center" wrapText="1"/>
      <protection/>
    </xf>
    <xf numFmtId="3" fontId="0" fillId="0" borderId="0" xfId="0" applyNumberFormat="1" applyFont="1" applyAlignment="1">
      <alignment/>
    </xf>
    <xf numFmtId="3" fontId="0" fillId="30" borderId="0" xfId="293" applyNumberFormat="1" applyFont="1" applyFill="1" applyBorder="1" applyAlignment="1">
      <alignment horizontal="right" vertical="center" wrapText="1"/>
      <protection/>
    </xf>
    <xf numFmtId="0" fontId="0" fillId="32" borderId="14" xfId="293" applyFont="1" applyFill="1" applyBorder="1" applyAlignment="1">
      <alignment horizontal="right" vertical="center" wrapText="1"/>
      <protection/>
    </xf>
    <xf numFmtId="3" fontId="0" fillId="0" borderId="0" xfId="0" applyNumberFormat="1" applyFont="1" applyAlignment="1">
      <alignment/>
    </xf>
    <xf numFmtId="0" fontId="58" fillId="0" borderId="0" xfId="0" applyFont="1" applyAlignment="1">
      <alignment/>
    </xf>
    <xf numFmtId="3" fontId="0" fillId="31" borderId="0" xfId="293" applyNumberFormat="1" applyFill="1" applyBorder="1" applyAlignment="1">
      <alignment horizontal="right"/>
      <protection/>
    </xf>
    <xf numFmtId="3" fontId="0" fillId="30" borderId="0" xfId="293" applyNumberFormat="1" applyFill="1" applyBorder="1" applyAlignment="1">
      <alignment horizontal="right"/>
      <protection/>
    </xf>
    <xf numFmtId="3" fontId="0" fillId="30" borderId="0" xfId="293" applyNumberFormat="1" applyFont="1" applyFill="1" applyBorder="1" applyAlignment="1">
      <alignment horizontal="right"/>
      <protection/>
    </xf>
    <xf numFmtId="3" fontId="0" fillId="31" borderId="15" xfId="293" applyNumberFormat="1" applyFont="1" applyFill="1" applyBorder="1" applyAlignment="1">
      <alignment horizontal="right"/>
      <protection/>
    </xf>
    <xf numFmtId="3" fontId="0" fillId="30" borderId="0" xfId="293" applyNumberFormat="1" applyFont="1" applyFill="1" applyBorder="1" applyAlignment="1">
      <alignment horizontal="right" vertical="center" wrapText="1"/>
      <protection/>
    </xf>
    <xf numFmtId="3" fontId="0" fillId="0" borderId="0" xfId="0" applyNumberFormat="1" applyFont="1" applyFill="1" applyAlignment="1">
      <alignment/>
    </xf>
    <xf numFmtId="0" fontId="0" fillId="32" borderId="14" xfId="293" applyFont="1" applyFill="1" applyBorder="1" applyAlignment="1">
      <alignment horizontal="right" vertical="center" wrapText="1"/>
      <protection/>
    </xf>
    <xf numFmtId="1" fontId="0" fillId="0" borderId="0" xfId="293" applyNumberFormat="1" applyFont="1" applyFill="1">
      <alignment/>
      <protection/>
    </xf>
    <xf numFmtId="0" fontId="0" fillId="31" borderId="0" xfId="293" applyFill="1" applyBorder="1">
      <alignment/>
      <protection/>
    </xf>
    <xf numFmtId="3" fontId="0" fillId="31" borderId="0" xfId="293" applyNumberFormat="1" applyFont="1" applyFill="1" applyBorder="1" applyAlignment="1">
      <alignment horizontal="right" vertical="center" wrapText="1"/>
      <protection/>
    </xf>
    <xf numFmtId="1" fontId="0" fillId="0" borderId="0" xfId="0" applyNumberFormat="1" applyFont="1" applyAlignment="1">
      <alignment/>
    </xf>
    <xf numFmtId="1" fontId="0" fillId="0" borderId="0" xfId="0" applyNumberFormat="1" applyAlignment="1">
      <alignment horizontal="right"/>
    </xf>
    <xf numFmtId="164" fontId="0" fillId="0" borderId="0" xfId="0" applyNumberFormat="1" applyFont="1" applyAlignment="1">
      <alignment/>
    </xf>
    <xf numFmtId="9" fontId="0" fillId="0" borderId="0" xfId="0" applyNumberFormat="1" applyFont="1" applyAlignment="1">
      <alignment/>
    </xf>
    <xf numFmtId="177" fontId="0" fillId="31" borderId="0" xfId="293" applyNumberFormat="1" applyFill="1" applyBorder="1" applyAlignment="1">
      <alignment horizontal="right"/>
      <protection/>
    </xf>
    <xf numFmtId="177" fontId="0" fillId="30" borderId="0" xfId="293" applyNumberFormat="1" applyFill="1" applyBorder="1" applyAlignment="1">
      <alignment horizontal="right"/>
      <protection/>
    </xf>
    <xf numFmtId="177" fontId="0" fillId="31" borderId="15" xfId="293" applyNumberFormat="1" applyFont="1" applyFill="1" applyBorder="1" applyAlignment="1">
      <alignment horizontal="right"/>
      <protection/>
    </xf>
    <xf numFmtId="0" fontId="0" fillId="0" borderId="0" xfId="0" applyNumberFormat="1" applyFont="1" applyAlignment="1">
      <alignment/>
    </xf>
    <xf numFmtId="177" fontId="0" fillId="30" borderId="0" xfId="293" applyNumberFormat="1" applyFont="1" applyFill="1" applyBorder="1" applyAlignment="1">
      <alignment horizontal="right" vertical="center" wrapText="1"/>
      <protection/>
    </xf>
    <xf numFmtId="171" fontId="0" fillId="0" borderId="0" xfId="0" applyNumberFormat="1" applyAlignment="1">
      <alignment/>
    </xf>
    <xf numFmtId="172" fontId="0" fillId="0" borderId="0" xfId="0" applyNumberFormat="1" applyFont="1" applyFill="1" applyAlignment="1">
      <alignment/>
    </xf>
    <xf numFmtId="179" fontId="0" fillId="0" borderId="0" xfId="0" applyNumberFormat="1" applyFont="1" applyFill="1" applyAlignment="1">
      <alignment/>
    </xf>
    <xf numFmtId="0" fontId="0" fillId="0" borderId="16" xfId="0" applyBorder="1" applyAlignment="1">
      <alignment horizontal="right"/>
    </xf>
    <xf numFmtId="0" fontId="1" fillId="0" borderId="16" xfId="293" applyFont="1" applyFill="1" applyBorder="1" applyAlignment="1">
      <alignment/>
      <protection/>
    </xf>
    <xf numFmtId="0" fontId="0" fillId="0" borderId="16" xfId="293" applyFill="1" applyBorder="1">
      <alignment/>
      <protection/>
    </xf>
    <xf numFmtId="0" fontId="0" fillId="0" borderId="16" xfId="0" applyBorder="1" applyAlignment="1">
      <alignment/>
    </xf>
    <xf numFmtId="0" fontId="0" fillId="0" borderId="17" xfId="293" applyFont="1" applyFill="1" applyBorder="1" applyAlignment="1">
      <alignment/>
      <protection/>
    </xf>
    <xf numFmtId="0" fontId="0" fillId="0" borderId="16" xfId="293" applyFont="1" applyFill="1" applyBorder="1" applyAlignment="1">
      <alignment horizontal="right"/>
      <protection/>
    </xf>
    <xf numFmtId="0" fontId="0" fillId="0" borderId="16" xfId="293" applyFill="1" applyBorder="1" applyAlignment="1">
      <alignment horizontal="right"/>
      <protection/>
    </xf>
    <xf numFmtId="3" fontId="1" fillId="0" borderId="18" xfId="293" applyNumberFormat="1" applyFont="1" applyFill="1" applyBorder="1">
      <alignment/>
      <protection/>
    </xf>
    <xf numFmtId="0" fontId="0" fillId="0" borderId="19" xfId="293" applyFont="1" applyFill="1" applyBorder="1" applyAlignment="1">
      <alignment horizontal="right"/>
      <protection/>
    </xf>
    <xf numFmtId="3" fontId="0" fillId="0" borderId="19" xfId="293" applyNumberFormat="1" applyFont="1" applyFill="1" applyBorder="1" applyAlignment="1">
      <alignment horizontal="right"/>
      <protection/>
    </xf>
    <xf numFmtId="0" fontId="0" fillId="32" borderId="20" xfId="293" applyFont="1" applyFill="1" applyBorder="1" applyAlignment="1">
      <alignment horizontal="left" vertical="center" wrapText="1"/>
      <protection/>
    </xf>
    <xf numFmtId="0" fontId="0" fillId="32" borderId="20" xfId="0" applyFont="1" applyFill="1" applyBorder="1" applyAlignment="1">
      <alignment horizontal="right" vertical="center" wrapText="1"/>
    </xf>
    <xf numFmtId="0" fontId="0" fillId="32" borderId="20" xfId="293" applyFont="1" applyFill="1" applyBorder="1" applyAlignment="1">
      <alignment horizontal="right" vertical="center" wrapText="1"/>
      <protection/>
    </xf>
    <xf numFmtId="0" fontId="0" fillId="0" borderId="16" xfId="0" applyBorder="1" applyAlignment="1">
      <alignment vertical="center"/>
    </xf>
    <xf numFmtId="0" fontId="0" fillId="0" borderId="21" xfId="293" applyFill="1" applyBorder="1">
      <alignment/>
      <protection/>
    </xf>
    <xf numFmtId="164" fontId="0" fillId="31" borderId="22" xfId="293" applyNumberFormat="1" applyFill="1" applyBorder="1" applyAlignment="1">
      <alignment horizontal="right"/>
      <protection/>
    </xf>
    <xf numFmtId="164" fontId="0" fillId="0" borderId="22" xfId="293" applyNumberFormat="1" applyFill="1" applyBorder="1">
      <alignment/>
      <protection/>
    </xf>
    <xf numFmtId="164" fontId="56" fillId="0" borderId="22" xfId="293" applyNumberFormat="1" applyFont="1" applyFill="1" applyBorder="1" applyAlignment="1">
      <alignment horizontal="right"/>
      <protection/>
    </xf>
    <xf numFmtId="0" fontId="0" fillId="30" borderId="23" xfId="293" applyFont="1" applyFill="1" applyBorder="1" applyAlignment="1">
      <alignment horizontal="left" vertical="center"/>
      <protection/>
    </xf>
    <xf numFmtId="164" fontId="0" fillId="30" borderId="24" xfId="293" applyNumberFormat="1" applyFont="1" applyFill="1" applyBorder="1" applyAlignment="1">
      <alignment horizontal="right" vertical="center" wrapText="1"/>
      <protection/>
    </xf>
    <xf numFmtId="3" fontId="0" fillId="30" borderId="24" xfId="293" applyNumberFormat="1" applyFont="1" applyFill="1" applyBorder="1" applyAlignment="1">
      <alignment horizontal="right" vertical="center"/>
      <protection/>
    </xf>
    <xf numFmtId="3" fontId="0" fillId="30" borderId="24" xfId="293" applyNumberFormat="1" applyFont="1" applyFill="1" applyBorder="1" applyAlignment="1">
      <alignment horizontal="right" vertical="center" wrapText="1"/>
      <protection/>
    </xf>
    <xf numFmtId="0" fontId="0" fillId="0" borderId="17" xfId="0" applyBorder="1" applyAlignment="1">
      <alignment/>
    </xf>
    <xf numFmtId="172" fontId="0" fillId="0" borderId="16" xfId="0" applyNumberFormat="1" applyBorder="1" applyAlignment="1">
      <alignment/>
    </xf>
    <xf numFmtId="3" fontId="0" fillId="31" borderId="22" xfId="293" applyNumberFormat="1" applyFill="1" applyBorder="1" applyAlignment="1">
      <alignment horizontal="right"/>
      <protection/>
    </xf>
    <xf numFmtId="3" fontId="0" fillId="0" borderId="22" xfId="293" applyNumberFormat="1" applyFill="1" applyBorder="1" applyAlignment="1">
      <alignment horizontal="right"/>
      <protection/>
    </xf>
    <xf numFmtId="172" fontId="57" fillId="0" borderId="16" xfId="0" applyNumberFormat="1" applyFont="1" applyBorder="1" applyAlignment="1">
      <alignment/>
    </xf>
    <xf numFmtId="3" fontId="0" fillId="0" borderId="22" xfId="293" applyNumberFormat="1" applyFill="1" applyBorder="1">
      <alignment/>
      <protection/>
    </xf>
    <xf numFmtId="0" fontId="0" fillId="0" borderId="21" xfId="293" applyFont="1" applyFill="1" applyBorder="1">
      <alignment/>
      <protection/>
    </xf>
    <xf numFmtId="164" fontId="0" fillId="0" borderId="22" xfId="293" applyNumberFormat="1" applyFill="1" applyBorder="1" applyAlignment="1">
      <alignment horizontal="right"/>
      <protection/>
    </xf>
    <xf numFmtId="0" fontId="0" fillId="31" borderId="25" xfId="293" applyFont="1" applyFill="1" applyBorder="1">
      <alignment/>
      <protection/>
    </xf>
    <xf numFmtId="164" fontId="0" fillId="31" borderId="26" xfId="293" applyNumberFormat="1" applyFont="1" applyFill="1" applyBorder="1" applyAlignment="1">
      <alignment horizontal="right"/>
      <protection/>
    </xf>
    <xf numFmtId="3" fontId="0" fillId="31" borderId="26" xfId="293" applyNumberFormat="1" applyFont="1" applyFill="1" applyBorder="1" applyAlignment="1">
      <alignment horizontal="right"/>
      <protection/>
    </xf>
    <xf numFmtId="0" fontId="0" fillId="0" borderId="27" xfId="293" applyNumberFormat="1" applyFont="1" applyFill="1" applyBorder="1">
      <alignment/>
      <protection/>
    </xf>
    <xf numFmtId="0" fontId="0" fillId="0" borderId="28" xfId="293" applyNumberFormat="1" applyFont="1" applyFill="1" applyBorder="1">
      <alignment/>
      <protection/>
    </xf>
    <xf numFmtId="0" fontId="0" fillId="0" borderId="28" xfId="293" applyNumberFormat="1" applyFill="1" applyBorder="1">
      <alignment/>
      <protection/>
    </xf>
    <xf numFmtId="0" fontId="0" fillId="0" borderId="16" xfId="0" applyNumberFormat="1" applyBorder="1" applyAlignment="1">
      <alignment/>
    </xf>
    <xf numFmtId="164" fontId="0" fillId="0" borderId="16" xfId="0" applyNumberFormat="1" applyBorder="1" applyAlignment="1">
      <alignment/>
    </xf>
    <xf numFmtId="0" fontId="0" fillId="0" borderId="17" xfId="293" applyNumberFormat="1" applyFont="1" applyFill="1" applyBorder="1">
      <alignment/>
      <protection/>
    </xf>
    <xf numFmtId="0" fontId="0" fillId="0" borderId="16" xfId="293" applyNumberFormat="1" applyFont="1" applyFill="1" applyBorder="1">
      <alignment/>
      <protection/>
    </xf>
    <xf numFmtId="0" fontId="0" fillId="0" borderId="16" xfId="293" applyNumberFormat="1" applyFill="1" applyBorder="1">
      <alignment/>
      <protection/>
    </xf>
    <xf numFmtId="0" fontId="59" fillId="0" borderId="16" xfId="0" applyNumberFormat="1" applyFont="1" applyBorder="1" applyAlignment="1">
      <alignment horizontal="right"/>
    </xf>
    <xf numFmtId="0" fontId="59" fillId="0" borderId="16" xfId="0" applyNumberFormat="1" applyFont="1" applyBorder="1" applyAlignment="1">
      <alignment/>
    </xf>
    <xf numFmtId="0" fontId="0" fillId="0" borderId="17" xfId="293" applyNumberFormat="1" applyFont="1" applyFill="1" applyBorder="1" applyAlignment="1">
      <alignment horizontal="left" vertical="center"/>
      <protection/>
    </xf>
    <xf numFmtId="0" fontId="0" fillId="0" borderId="16" xfId="293" applyNumberFormat="1" applyFont="1" applyFill="1" applyBorder="1" applyAlignment="1">
      <alignment vertical="center" wrapText="1"/>
      <protection/>
    </xf>
    <xf numFmtId="0" fontId="0" fillId="0" borderId="17" xfId="0" applyNumberFormat="1" applyFont="1" applyBorder="1" applyAlignment="1">
      <alignment horizontal="left" vertical="center"/>
    </xf>
    <xf numFmtId="0" fontId="0" fillId="0" borderId="16" xfId="0" applyNumberFormat="1" applyBorder="1" applyAlignment="1">
      <alignment horizontal="right" vertical="center"/>
    </xf>
    <xf numFmtId="0" fontId="0" fillId="0" borderId="16" xfId="0" applyNumberFormat="1" applyBorder="1" applyAlignment="1">
      <alignment vertical="center"/>
    </xf>
    <xf numFmtId="0" fontId="0" fillId="0" borderId="17" xfId="0" applyNumberFormat="1" applyFont="1" applyBorder="1" applyAlignment="1">
      <alignment vertical="center"/>
    </xf>
    <xf numFmtId="0" fontId="4" fillId="0" borderId="17" xfId="264" applyNumberFormat="1" applyFill="1" applyBorder="1" applyAlignment="1" applyProtection="1">
      <alignment vertical="center"/>
      <protection/>
    </xf>
    <xf numFmtId="0" fontId="0" fillId="0" borderId="17" xfId="0" applyNumberFormat="1" applyBorder="1" applyAlignment="1">
      <alignment/>
    </xf>
    <xf numFmtId="0" fontId="0" fillId="0" borderId="16" xfId="0" applyNumberFormat="1" applyBorder="1" applyAlignment="1">
      <alignment horizontal="right"/>
    </xf>
    <xf numFmtId="164" fontId="57" fillId="0" borderId="16" xfId="0" applyNumberFormat="1" applyFont="1" applyBorder="1" applyAlignment="1">
      <alignment/>
    </xf>
    <xf numFmtId="0" fontId="0" fillId="0" borderId="0" xfId="0" applyNumberFormat="1" applyFont="1" applyFill="1" applyAlignment="1">
      <alignment vertical="center"/>
    </xf>
    <xf numFmtId="0" fontId="0" fillId="0" borderId="0" xfId="0" applyNumberFormat="1" applyFill="1" applyAlignment="1">
      <alignment vertical="center"/>
    </xf>
    <xf numFmtId="164" fontId="0" fillId="30" borderId="24" xfId="293" applyNumberFormat="1" applyFont="1" applyFill="1" applyBorder="1" applyAlignment="1">
      <alignment horizontal="right" vertical="center"/>
      <protection/>
    </xf>
    <xf numFmtId="4" fontId="0" fillId="0" borderId="0" xfId="0" applyNumberFormat="1" applyFont="1" applyAlignment="1">
      <alignment/>
    </xf>
    <xf numFmtId="0" fontId="0" fillId="0" borderId="16" xfId="0" applyFill="1" applyBorder="1" applyAlignment="1">
      <alignment/>
    </xf>
    <xf numFmtId="0" fontId="1" fillId="0" borderId="28" xfId="293" applyFont="1" applyFill="1" applyBorder="1" applyAlignment="1">
      <alignment/>
      <protection/>
    </xf>
    <xf numFmtId="0" fontId="0" fillId="0" borderId="28" xfId="293" applyFill="1" applyBorder="1">
      <alignment/>
      <protection/>
    </xf>
    <xf numFmtId="0" fontId="0" fillId="0" borderId="28" xfId="0" applyFill="1" applyBorder="1" applyAlignment="1">
      <alignment/>
    </xf>
    <xf numFmtId="0" fontId="0" fillId="0" borderId="16" xfId="0" applyFill="1" applyBorder="1" applyAlignment="1">
      <alignment horizontal="right"/>
    </xf>
    <xf numFmtId="3" fontId="1" fillId="0" borderId="0" xfId="293" applyNumberFormat="1" applyFont="1" applyFill="1">
      <alignment/>
      <protection/>
    </xf>
    <xf numFmtId="3" fontId="1" fillId="0" borderId="0" xfId="293" applyNumberFormat="1" applyFont="1" applyFill="1" applyBorder="1">
      <alignment/>
      <protection/>
    </xf>
    <xf numFmtId="3" fontId="1" fillId="30" borderId="0" xfId="293" applyNumberFormat="1" applyFont="1" applyFill="1" applyBorder="1" applyAlignment="1">
      <alignment horizontal="right" vertical="center" wrapText="1"/>
      <protection/>
    </xf>
    <xf numFmtId="3" fontId="1" fillId="30" borderId="0" xfId="293" applyNumberFormat="1" applyFont="1" applyFill="1" applyBorder="1">
      <alignment/>
      <protection/>
    </xf>
    <xf numFmtId="3" fontId="1" fillId="30" borderId="0" xfId="293" applyNumberFormat="1" applyFont="1" applyFill="1" applyBorder="1" applyAlignment="1">
      <alignment horizontal="right"/>
      <protection/>
    </xf>
    <xf numFmtId="3" fontId="1" fillId="0" borderId="0" xfId="293" applyNumberFormat="1" applyFont="1" applyFill="1" applyBorder="1" applyAlignment="1">
      <alignment horizontal="right"/>
      <protection/>
    </xf>
    <xf numFmtId="3" fontId="1" fillId="31" borderId="15" xfId="293" applyNumberFormat="1" applyFont="1" applyFill="1" applyBorder="1" applyAlignment="1">
      <alignment horizontal="right"/>
      <protection/>
    </xf>
    <xf numFmtId="3" fontId="1" fillId="31" borderId="0" xfId="293" applyNumberFormat="1" applyFont="1" applyFill="1" applyBorder="1" applyAlignment="1">
      <alignment horizontal="right"/>
      <protection/>
    </xf>
    <xf numFmtId="3" fontId="1" fillId="30" borderId="0" xfId="293" applyNumberFormat="1" applyFont="1" applyFill="1" applyBorder="1" applyAlignment="1">
      <alignment horizontal="right" vertical="center"/>
      <protection/>
    </xf>
    <xf numFmtId="3" fontId="1" fillId="31" borderId="0" xfId="293" applyNumberFormat="1" applyFont="1" applyFill="1" applyBorder="1">
      <alignment/>
      <protection/>
    </xf>
    <xf numFmtId="3" fontId="1" fillId="31" borderId="13" xfId="293" applyNumberFormat="1" applyFont="1" applyFill="1" applyBorder="1" applyAlignment="1">
      <alignment horizontal="right"/>
      <protection/>
    </xf>
    <xf numFmtId="177" fontId="0" fillId="31" borderId="13" xfId="293" applyNumberFormat="1" applyFill="1" applyBorder="1" applyAlignment="1">
      <alignment horizontal="right"/>
      <protection/>
    </xf>
    <xf numFmtId="177" fontId="0" fillId="31" borderId="13" xfId="293" applyNumberFormat="1" applyFont="1" applyFill="1" applyBorder="1" applyAlignment="1">
      <alignment horizontal="right"/>
      <protection/>
    </xf>
    <xf numFmtId="164" fontId="1" fillId="30" borderId="0" xfId="293" applyNumberFormat="1" applyFont="1" applyFill="1" applyBorder="1" applyAlignment="1">
      <alignment horizontal="right" vertical="center" wrapText="1"/>
      <protection/>
    </xf>
    <xf numFmtId="164" fontId="1" fillId="31" borderId="0" xfId="293" applyNumberFormat="1" applyFont="1" applyFill="1" applyBorder="1" applyAlignment="1">
      <alignment horizontal="right"/>
      <protection/>
    </xf>
    <xf numFmtId="164" fontId="1" fillId="30" borderId="0" xfId="293" applyNumberFormat="1" applyFont="1" applyFill="1" applyBorder="1" applyAlignment="1">
      <alignment horizontal="right"/>
      <protection/>
    </xf>
    <xf numFmtId="164" fontId="1" fillId="0" borderId="0" xfId="293" applyNumberFormat="1" applyFont="1" applyFill="1" applyBorder="1" applyAlignment="1">
      <alignment horizontal="right"/>
      <protection/>
    </xf>
    <xf numFmtId="164" fontId="1" fillId="31" borderId="15" xfId="293" applyNumberFormat="1" applyFont="1" applyFill="1" applyBorder="1" applyAlignment="1">
      <alignment horizontal="right"/>
      <protection/>
    </xf>
    <xf numFmtId="164" fontId="1" fillId="0" borderId="0" xfId="293" applyNumberFormat="1" applyFont="1" applyFill="1" applyBorder="1">
      <alignment/>
      <protection/>
    </xf>
    <xf numFmtId="164" fontId="1" fillId="30" borderId="0" xfId="293" applyNumberFormat="1" applyFont="1" applyFill="1" applyBorder="1">
      <alignment/>
      <protection/>
    </xf>
    <xf numFmtId="164" fontId="0" fillId="31" borderId="0" xfId="293" applyNumberFormat="1" applyFont="1" applyFill="1" applyBorder="1" applyAlignment="1">
      <alignment horizontal="right" vertical="center" wrapText="1"/>
      <protection/>
    </xf>
    <xf numFmtId="3" fontId="0" fillId="31" borderId="0" xfId="293" applyNumberFormat="1" applyFont="1" applyFill="1" applyBorder="1" applyAlignment="1">
      <alignment horizontal="right"/>
      <protection/>
    </xf>
    <xf numFmtId="0" fontId="0" fillId="0" borderId="29" xfId="0" applyNumberFormat="1" applyFont="1" applyBorder="1" applyAlignment="1">
      <alignment/>
    </xf>
    <xf numFmtId="0" fontId="0" fillId="0" borderId="28" xfId="0" applyBorder="1" applyAlignment="1">
      <alignment/>
    </xf>
    <xf numFmtId="0" fontId="0" fillId="0" borderId="19" xfId="0" applyBorder="1" applyAlignment="1">
      <alignment/>
    </xf>
    <xf numFmtId="0" fontId="0" fillId="32" borderId="30" xfId="293" applyFont="1" applyFill="1" applyBorder="1" applyAlignment="1">
      <alignment horizontal="right" vertical="center" wrapText="1"/>
      <protection/>
    </xf>
    <xf numFmtId="0" fontId="1" fillId="0" borderId="27" xfId="293" applyFont="1" applyFill="1" applyBorder="1" applyAlignment="1">
      <alignment/>
      <protection/>
    </xf>
    <xf numFmtId="0" fontId="0" fillId="0" borderId="19"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8" xfId="0" applyFill="1" applyBorder="1" applyAlignment="1">
      <alignment horizontal="center" vertical="center" wrapText="1"/>
    </xf>
  </cellXfs>
  <cellStyles count="474">
    <cellStyle name="Normal" xfId="0"/>
    <cellStyle name="20% - Accent1" xfId="15"/>
    <cellStyle name="20% - Accent1 2" xfId="16"/>
    <cellStyle name="20% - Accent1 2 2" xfId="17"/>
    <cellStyle name="20% - Accent1 2 3" xfId="18"/>
    <cellStyle name="20% - Accent1 2 4" xfId="19"/>
    <cellStyle name="20% - Accent1 3" xfId="20"/>
    <cellStyle name="20% - Accent1 4" xfId="21"/>
    <cellStyle name="20% - Accent2" xfId="22"/>
    <cellStyle name="20% - Accent2 2" xfId="23"/>
    <cellStyle name="20% - Accent2 2 2" xfId="24"/>
    <cellStyle name="20% - Accent2 2 3" xfId="25"/>
    <cellStyle name="20% - Accent2 2 4" xfId="26"/>
    <cellStyle name="20% - Accent2 3" xfId="27"/>
    <cellStyle name="20% - Accent2 4" xfId="28"/>
    <cellStyle name="20% - Accent3" xfId="29"/>
    <cellStyle name="20% - Accent3 2" xfId="30"/>
    <cellStyle name="20% - Accent3 2 2" xfId="31"/>
    <cellStyle name="20% - Accent3 2 3" xfId="32"/>
    <cellStyle name="20% - Accent3 2 4" xfId="33"/>
    <cellStyle name="20% - Accent3 3" xfId="34"/>
    <cellStyle name="20% - Accent3 4" xfId="35"/>
    <cellStyle name="20% - Accent4" xfId="36"/>
    <cellStyle name="20% - Accent4 2" xfId="37"/>
    <cellStyle name="20% - Accent4 2 2" xfId="38"/>
    <cellStyle name="20% - Accent4 2 3" xfId="39"/>
    <cellStyle name="20% - Accent4 2 4" xfId="40"/>
    <cellStyle name="20% - Accent4 3" xfId="41"/>
    <cellStyle name="20% - Accent4 4" xfId="42"/>
    <cellStyle name="20% - Accent5" xfId="43"/>
    <cellStyle name="20% - Accent5 2" xfId="44"/>
    <cellStyle name="20% - Accent5 2 2" xfId="45"/>
    <cellStyle name="20% - Accent5 2 3" xfId="46"/>
    <cellStyle name="20% - Accent5 2 4" xfId="47"/>
    <cellStyle name="20% - Accent5 3" xfId="48"/>
    <cellStyle name="20% - Accent5 4" xfId="49"/>
    <cellStyle name="20% - Accent6" xfId="50"/>
    <cellStyle name="20% - Accent6 2" xfId="51"/>
    <cellStyle name="20% - Accent6 2 2" xfId="52"/>
    <cellStyle name="20% - Accent6 2 3" xfId="53"/>
    <cellStyle name="20% - Accent6 2 4" xfId="54"/>
    <cellStyle name="20% - Accent6 3" xfId="55"/>
    <cellStyle name="20% - Accent6 4" xfId="56"/>
    <cellStyle name="40% - Accent1" xfId="57"/>
    <cellStyle name="40% - Accent1 2" xfId="58"/>
    <cellStyle name="40% - Accent1 2 2" xfId="59"/>
    <cellStyle name="40% - Accent1 2 3" xfId="60"/>
    <cellStyle name="40% - Accent1 2 4" xfId="61"/>
    <cellStyle name="40% - Accent1 3" xfId="62"/>
    <cellStyle name="40% - Accent1 4" xfId="63"/>
    <cellStyle name="40% - Accent2" xfId="64"/>
    <cellStyle name="40% - Accent2 2" xfId="65"/>
    <cellStyle name="40% - Accent2 2 2" xfId="66"/>
    <cellStyle name="40% - Accent2 2 3" xfId="67"/>
    <cellStyle name="40% - Accent2 2 4" xfId="68"/>
    <cellStyle name="40% - Accent2 3" xfId="69"/>
    <cellStyle name="40% - Accent2 4" xfId="70"/>
    <cellStyle name="40% - Accent3" xfId="71"/>
    <cellStyle name="40% - Accent3 2" xfId="72"/>
    <cellStyle name="40% - Accent3 2 2" xfId="73"/>
    <cellStyle name="40% - Accent3 2 3" xfId="74"/>
    <cellStyle name="40% - Accent3 2 4" xfId="75"/>
    <cellStyle name="40% - Accent3 3" xfId="76"/>
    <cellStyle name="40% - Accent3 4" xfId="77"/>
    <cellStyle name="40% - Accent4" xfId="78"/>
    <cellStyle name="40% - Accent4 2" xfId="79"/>
    <cellStyle name="40% - Accent4 2 2" xfId="80"/>
    <cellStyle name="40% - Accent4 2 3" xfId="81"/>
    <cellStyle name="40% - Accent4 2 4" xfId="82"/>
    <cellStyle name="40% - Accent4 3" xfId="83"/>
    <cellStyle name="40% - Accent4 4" xfId="84"/>
    <cellStyle name="40% - Accent5" xfId="85"/>
    <cellStyle name="40% - Accent5 2" xfId="86"/>
    <cellStyle name="40% - Accent5 2 2" xfId="87"/>
    <cellStyle name="40% - Accent5 2 3" xfId="88"/>
    <cellStyle name="40% - Accent5 2 4" xfId="89"/>
    <cellStyle name="40% - Accent5 3" xfId="90"/>
    <cellStyle name="40% - Accent5 4" xfId="91"/>
    <cellStyle name="40% - Accent6" xfId="92"/>
    <cellStyle name="40% - Accent6 2" xfId="93"/>
    <cellStyle name="40% - Accent6 2 2" xfId="94"/>
    <cellStyle name="40% - Accent6 2 3" xfId="95"/>
    <cellStyle name="40% - Accent6 2 4" xfId="96"/>
    <cellStyle name="40% - Accent6 3" xfId="97"/>
    <cellStyle name="40% - Accent6 4" xfId="98"/>
    <cellStyle name="60% - Accent1" xfId="99"/>
    <cellStyle name="60% - Accent1 2" xfId="100"/>
    <cellStyle name="60% - Accent1 2 2" xfId="101"/>
    <cellStyle name="60% - Accent1 2 3" xfId="102"/>
    <cellStyle name="60% - Accent1 2 4" xfId="103"/>
    <cellStyle name="60% - Accent1 3" xfId="104"/>
    <cellStyle name="60% - Accent1 4" xfId="105"/>
    <cellStyle name="60% - Accent2" xfId="106"/>
    <cellStyle name="60% - Accent2 2" xfId="107"/>
    <cellStyle name="60% - Accent2 2 2" xfId="108"/>
    <cellStyle name="60% - Accent2 2 3" xfId="109"/>
    <cellStyle name="60% - Accent2 2 4" xfId="110"/>
    <cellStyle name="60% - Accent2 3" xfId="111"/>
    <cellStyle name="60% - Accent2 4" xfId="112"/>
    <cellStyle name="60% - Accent3" xfId="113"/>
    <cellStyle name="60% - Accent3 2" xfId="114"/>
    <cellStyle name="60% - Accent3 2 2" xfId="115"/>
    <cellStyle name="60% - Accent3 2 3" xfId="116"/>
    <cellStyle name="60% - Accent3 2 4" xfId="117"/>
    <cellStyle name="60% - Accent3 3" xfId="118"/>
    <cellStyle name="60% - Accent3 4" xfId="119"/>
    <cellStyle name="60% - Accent4" xfId="120"/>
    <cellStyle name="60% - Accent4 2" xfId="121"/>
    <cellStyle name="60% - Accent4 2 2" xfId="122"/>
    <cellStyle name="60% - Accent4 2 3" xfId="123"/>
    <cellStyle name="60% - Accent4 2 4" xfId="124"/>
    <cellStyle name="60% - Accent4 3" xfId="125"/>
    <cellStyle name="60% - Accent4 4" xfId="126"/>
    <cellStyle name="60% - Accent5" xfId="127"/>
    <cellStyle name="60% - Accent5 2" xfId="128"/>
    <cellStyle name="60% - Accent5 2 2" xfId="129"/>
    <cellStyle name="60% - Accent5 2 3" xfId="130"/>
    <cellStyle name="60% - Accent5 2 4" xfId="131"/>
    <cellStyle name="60% - Accent5 3" xfId="132"/>
    <cellStyle name="60% - Accent5 4" xfId="133"/>
    <cellStyle name="60% - Accent6" xfId="134"/>
    <cellStyle name="60% - Accent6 2" xfId="135"/>
    <cellStyle name="60% - Accent6 2 2" xfId="136"/>
    <cellStyle name="60% - Accent6 2 3" xfId="137"/>
    <cellStyle name="60% - Accent6 2 4" xfId="138"/>
    <cellStyle name="60% - Accent6 3" xfId="139"/>
    <cellStyle name="60% - Accent6 4" xfId="140"/>
    <cellStyle name="Accent1" xfId="141"/>
    <cellStyle name="Accent1 2" xfId="142"/>
    <cellStyle name="Accent1 2 2" xfId="143"/>
    <cellStyle name="Accent1 2 3" xfId="144"/>
    <cellStyle name="Accent1 2 4" xfId="145"/>
    <cellStyle name="Accent1 3" xfId="146"/>
    <cellStyle name="Accent1 4" xfId="147"/>
    <cellStyle name="Accent2" xfId="148"/>
    <cellStyle name="Accent2 2" xfId="149"/>
    <cellStyle name="Accent2 2 2" xfId="150"/>
    <cellStyle name="Accent2 2 3" xfId="151"/>
    <cellStyle name="Accent2 2 4" xfId="152"/>
    <cellStyle name="Accent2 3" xfId="153"/>
    <cellStyle name="Accent2 4" xfId="154"/>
    <cellStyle name="Accent3" xfId="155"/>
    <cellStyle name="Accent3 2" xfId="156"/>
    <cellStyle name="Accent3 2 2" xfId="157"/>
    <cellStyle name="Accent3 2 3" xfId="158"/>
    <cellStyle name="Accent3 2 4" xfId="159"/>
    <cellStyle name="Accent3 3" xfId="160"/>
    <cellStyle name="Accent3 4" xfId="161"/>
    <cellStyle name="Accent4" xfId="162"/>
    <cellStyle name="Accent4 2" xfId="163"/>
    <cellStyle name="Accent4 2 2" xfId="164"/>
    <cellStyle name="Accent4 2 3" xfId="165"/>
    <cellStyle name="Accent4 2 4" xfId="166"/>
    <cellStyle name="Accent4 3" xfId="167"/>
    <cellStyle name="Accent4 4" xfId="168"/>
    <cellStyle name="Accent5" xfId="169"/>
    <cellStyle name="Accent5 2" xfId="170"/>
    <cellStyle name="Accent5 2 2" xfId="171"/>
    <cellStyle name="Accent5 2 3" xfId="172"/>
    <cellStyle name="Accent5 2 4" xfId="173"/>
    <cellStyle name="Accent5 3" xfId="174"/>
    <cellStyle name="Accent5 4" xfId="175"/>
    <cellStyle name="Accent6" xfId="176"/>
    <cellStyle name="Accent6 2" xfId="177"/>
    <cellStyle name="Accent6 2 2" xfId="178"/>
    <cellStyle name="Accent6 2 3" xfId="179"/>
    <cellStyle name="Accent6 2 4" xfId="180"/>
    <cellStyle name="Accent6 3" xfId="181"/>
    <cellStyle name="Accent6 4" xfId="182"/>
    <cellStyle name="Bad" xfId="183"/>
    <cellStyle name="Bad 2" xfId="184"/>
    <cellStyle name="Bad 2 2" xfId="185"/>
    <cellStyle name="Bad 2 3" xfId="186"/>
    <cellStyle name="Bad 2 4" xfId="187"/>
    <cellStyle name="Bad 3" xfId="188"/>
    <cellStyle name="Bad 4" xfId="189"/>
    <cellStyle name="Bad 5" xfId="190"/>
    <cellStyle name="Calculation" xfId="191"/>
    <cellStyle name="Calculation 2" xfId="192"/>
    <cellStyle name="Calculation 2 2" xfId="193"/>
    <cellStyle name="Calculation 2 3" xfId="194"/>
    <cellStyle name="Calculation 2 4" xfId="195"/>
    <cellStyle name="Calculation 3" xfId="196"/>
    <cellStyle name="Calculation 4" xfId="197"/>
    <cellStyle name="Check Cell" xfId="198"/>
    <cellStyle name="Check Cell 2" xfId="199"/>
    <cellStyle name="Check Cell 2 2" xfId="200"/>
    <cellStyle name="Check Cell 2 3" xfId="201"/>
    <cellStyle name="Check Cell 2 4" xfId="202"/>
    <cellStyle name="Check Cell 3" xfId="203"/>
    <cellStyle name="Check Cell 4" xfId="204"/>
    <cellStyle name="Comma" xfId="205"/>
    <cellStyle name="Comma [0]" xfId="206"/>
    <cellStyle name="Comma 2" xfId="207"/>
    <cellStyle name="Comma 2 2" xfId="208"/>
    <cellStyle name="Comma 2 3" xfId="209"/>
    <cellStyle name="Comma 3" xfId="210"/>
    <cellStyle name="Currency" xfId="211"/>
    <cellStyle name="Currency [0]" xfId="212"/>
    <cellStyle name="Currency 2" xfId="213"/>
    <cellStyle name="Currency 2 2" xfId="214"/>
    <cellStyle name="Currency 3" xfId="215"/>
    <cellStyle name="Currency 3 2" xfId="216"/>
    <cellStyle name="Currency 4" xfId="217"/>
    <cellStyle name="Currency 4 2" xfId="218"/>
    <cellStyle name="Currency 4 3" xfId="219"/>
    <cellStyle name="Explanatory Text" xfId="220"/>
    <cellStyle name="Explanatory Text 2" xfId="221"/>
    <cellStyle name="Explanatory Text 2 2" xfId="222"/>
    <cellStyle name="Explanatory Text 2 3" xfId="223"/>
    <cellStyle name="Explanatory Text 2 4" xfId="224"/>
    <cellStyle name="Explanatory Text 3" xfId="225"/>
    <cellStyle name="Explanatory Text 4" xfId="226"/>
    <cellStyle name="Followed Hyperlink" xfId="227"/>
    <cellStyle name="Good" xfId="228"/>
    <cellStyle name="Good 2" xfId="229"/>
    <cellStyle name="Good 2 2" xfId="230"/>
    <cellStyle name="Good 2 3" xfId="231"/>
    <cellStyle name="Good 2 4" xfId="232"/>
    <cellStyle name="Good 3" xfId="233"/>
    <cellStyle name="Good 4" xfId="234"/>
    <cellStyle name="Good 5" xfId="235"/>
    <cellStyle name="Heading 1" xfId="236"/>
    <cellStyle name="Heading 1 2" xfId="237"/>
    <cellStyle name="Heading 1 2 2" xfId="238"/>
    <cellStyle name="Heading 1 2 3" xfId="239"/>
    <cellStyle name="Heading 1 2 4" xfId="240"/>
    <cellStyle name="Heading 1 3" xfId="241"/>
    <cellStyle name="Heading 1 4" xfId="242"/>
    <cellStyle name="Heading 2" xfId="243"/>
    <cellStyle name="Heading 2 2" xfId="244"/>
    <cellStyle name="Heading 2 2 2" xfId="245"/>
    <cellStyle name="Heading 2 2 3" xfId="246"/>
    <cellStyle name="Heading 2 2 4" xfId="247"/>
    <cellStyle name="Heading 2 3" xfId="248"/>
    <cellStyle name="Heading 2 4" xfId="249"/>
    <cellStyle name="Heading 3" xfId="250"/>
    <cellStyle name="Heading 3 2" xfId="251"/>
    <cellStyle name="Heading 3 2 2" xfId="252"/>
    <cellStyle name="Heading 3 2 3" xfId="253"/>
    <cellStyle name="Heading 3 2 4" xfId="254"/>
    <cellStyle name="Heading 3 3" xfId="255"/>
    <cellStyle name="Heading 3 4" xfId="256"/>
    <cellStyle name="Heading 4" xfId="257"/>
    <cellStyle name="Heading 4 2" xfId="258"/>
    <cellStyle name="Heading 4 2 2" xfId="259"/>
    <cellStyle name="Heading 4 2 3" xfId="260"/>
    <cellStyle name="Heading 4 2 4" xfId="261"/>
    <cellStyle name="Heading 4 3" xfId="262"/>
    <cellStyle name="Heading 4 4" xfId="263"/>
    <cellStyle name="Hyperlink" xfId="264"/>
    <cellStyle name="Hyperlink 2" xfId="265"/>
    <cellStyle name="Hyperlink 3" xfId="266"/>
    <cellStyle name="Hyperlink 3 2" xfId="267"/>
    <cellStyle name="Hyperlink 4" xfId="268"/>
    <cellStyle name="Input" xfId="269"/>
    <cellStyle name="Input 2" xfId="270"/>
    <cellStyle name="Input 2 2" xfId="271"/>
    <cellStyle name="Input 2 3" xfId="272"/>
    <cellStyle name="Input 2 4" xfId="273"/>
    <cellStyle name="Input 3" xfId="274"/>
    <cellStyle name="Input 4" xfId="275"/>
    <cellStyle name="Linked Cell" xfId="276"/>
    <cellStyle name="Linked Cell 2" xfId="277"/>
    <cellStyle name="Linked Cell 2 2" xfId="278"/>
    <cellStyle name="Linked Cell 2 3" xfId="279"/>
    <cellStyle name="Linked Cell 2 4" xfId="280"/>
    <cellStyle name="Linked Cell 3" xfId="281"/>
    <cellStyle name="Linked Cell 4" xfId="282"/>
    <cellStyle name="Neutral" xfId="283"/>
    <cellStyle name="Neutral 2" xfId="284"/>
    <cellStyle name="Neutral 2 2" xfId="285"/>
    <cellStyle name="Neutral 2 3" xfId="286"/>
    <cellStyle name="Neutral 2 4" xfId="287"/>
    <cellStyle name="Neutral 3" xfId="288"/>
    <cellStyle name="Neutral 4" xfId="289"/>
    <cellStyle name="Neutral 5" xfId="290"/>
    <cellStyle name="Normal 10" xfId="291"/>
    <cellStyle name="Normal 15" xfId="292"/>
    <cellStyle name="Normal 2" xfId="293"/>
    <cellStyle name="Normal 2 2" xfId="294"/>
    <cellStyle name="Normal 2 2 2" xfId="295"/>
    <cellStyle name="Normal 2 2 3" xfId="296"/>
    <cellStyle name="Normal 2 2 3 2" xfId="297"/>
    <cellStyle name="Normal 2 2 3 3" xfId="298"/>
    <cellStyle name="Normal 2 2 3 4" xfId="299"/>
    <cellStyle name="Normal 2 2 4" xfId="300"/>
    <cellStyle name="Normal 2 2 4 2" xfId="301"/>
    <cellStyle name="Normal 2 2 5" xfId="302"/>
    <cellStyle name="Normal 2 2 5 2" xfId="303"/>
    <cellStyle name="Normal 2 2 6" xfId="304"/>
    <cellStyle name="Normal 2 3" xfId="305"/>
    <cellStyle name="Normal 2 3 2" xfId="306"/>
    <cellStyle name="Normal 2 3 2 2" xfId="307"/>
    <cellStyle name="Normal 2 3 3" xfId="308"/>
    <cellStyle name="Normal 2 3 3 2" xfId="309"/>
    <cellStyle name="Normal 2 3 4" xfId="310"/>
    <cellStyle name="Normal 2 3 5" xfId="311"/>
    <cellStyle name="Normal 2 4" xfId="312"/>
    <cellStyle name="Normal 2 5" xfId="313"/>
    <cellStyle name="Normal 2 5 2" xfId="314"/>
    <cellStyle name="Normal 2 5 3" xfId="315"/>
    <cellStyle name="Normal 2 6" xfId="316"/>
    <cellStyle name="Normal 2 6 2" xfId="317"/>
    <cellStyle name="Normal 2 7" xfId="318"/>
    <cellStyle name="Normal 3" xfId="319"/>
    <cellStyle name="Normal 3 2" xfId="320"/>
    <cellStyle name="Normal 3 2 2" xfId="321"/>
    <cellStyle name="Normal 3 2 2 2" xfId="322"/>
    <cellStyle name="Normal 3 2 2 3" xfId="323"/>
    <cellStyle name="Normal 3 2 2 4" xfId="324"/>
    <cellStyle name="Normal 3 2 3" xfId="325"/>
    <cellStyle name="Normal 3 2 3 2" xfId="326"/>
    <cellStyle name="Normal 3 2 3 3" xfId="327"/>
    <cellStyle name="Normal 3 2 3 4" xfId="328"/>
    <cellStyle name="Normal 3 2 4" xfId="329"/>
    <cellStyle name="Normal 3 2 4 2" xfId="330"/>
    <cellStyle name="Normal 3 2 5" xfId="331"/>
    <cellStyle name="Normal 3 2 5 2" xfId="332"/>
    <cellStyle name="Normal 3 2 6" xfId="333"/>
    <cellStyle name="Normal 3 3" xfId="334"/>
    <cellStyle name="Normal 3 3 2" xfId="335"/>
    <cellStyle name="Normal 3 3 2 2" xfId="336"/>
    <cellStyle name="Normal 3 3 2 3" xfId="337"/>
    <cellStyle name="Normal 3 3 3" xfId="338"/>
    <cellStyle name="Normal 3 3 3 2" xfId="339"/>
    <cellStyle name="Normal 3 3 3 3" xfId="340"/>
    <cellStyle name="Normal 3 3 4" xfId="341"/>
    <cellStyle name="Normal 3 3 4 2" xfId="342"/>
    <cellStyle name="Normal 3 3 4 3" xfId="343"/>
    <cellStyle name="Normal 3 3 5" xfId="344"/>
    <cellStyle name="Normal 3 4" xfId="345"/>
    <cellStyle name="Normal 3 4 2" xfId="346"/>
    <cellStyle name="Normal 3 4 3" xfId="347"/>
    <cellStyle name="Normal 3 4 4" xfId="348"/>
    <cellStyle name="Normal 3 4 5" xfId="349"/>
    <cellStyle name="Normal 3 5" xfId="350"/>
    <cellStyle name="Normal 3 5 2" xfId="351"/>
    <cellStyle name="Normal 3 5 2 2" xfId="352"/>
    <cellStyle name="Normal 3 5 3" xfId="353"/>
    <cellStyle name="Normal 3 5 4" xfId="354"/>
    <cellStyle name="Normal 3 5 5" xfId="355"/>
    <cellStyle name="Normal 3 6" xfId="356"/>
    <cellStyle name="Normal 3 6 2" xfId="357"/>
    <cellStyle name="Normal 3 6 3" xfId="358"/>
    <cellStyle name="Normal 3 6 4" xfId="359"/>
    <cellStyle name="Normal 3 7" xfId="360"/>
    <cellStyle name="Normal 3 8" xfId="361"/>
    <cellStyle name="Normal 3 9" xfId="362"/>
    <cellStyle name="Normal 4" xfId="363"/>
    <cellStyle name="Normal 4 2" xfId="364"/>
    <cellStyle name="Normal 5" xfId="365"/>
    <cellStyle name="Normal 5 2" xfId="366"/>
    <cellStyle name="Normal 5 2 2" xfId="367"/>
    <cellStyle name="Normal 5 2 2 2" xfId="368"/>
    <cellStyle name="Normal 5 2 2 3" xfId="369"/>
    <cellStyle name="Normal 5 2 2 4" xfId="370"/>
    <cellStyle name="Normal 5 2 3" xfId="371"/>
    <cellStyle name="Normal 5 2 3 2" xfId="372"/>
    <cellStyle name="Normal 5 2 4" xfId="373"/>
    <cellStyle name="Normal 5 2 4 2" xfId="374"/>
    <cellStyle name="Normal 5 2 5" xfId="375"/>
    <cellStyle name="Normal 5 3" xfId="376"/>
    <cellStyle name="Normal 5 3 2" xfId="377"/>
    <cellStyle name="Normal 5 3 2 2" xfId="378"/>
    <cellStyle name="Normal 5 3 3" xfId="379"/>
    <cellStyle name="Normal 5 3 3 2" xfId="380"/>
    <cellStyle name="Normal 5 3 4" xfId="381"/>
    <cellStyle name="Normal 5 3 5" xfId="382"/>
    <cellStyle name="Normal 5 4" xfId="383"/>
    <cellStyle name="Normal 5 4 2" xfId="384"/>
    <cellStyle name="Normal 5 4 3" xfId="385"/>
    <cellStyle name="Normal 5 5" xfId="386"/>
    <cellStyle name="Normal 5 5 2" xfId="387"/>
    <cellStyle name="Normal 5 5 3" xfId="388"/>
    <cellStyle name="Normal 5 5 4" xfId="389"/>
    <cellStyle name="Normal 5 6" xfId="390"/>
    <cellStyle name="Normal 5 7" xfId="391"/>
    <cellStyle name="Normal 5 8" xfId="392"/>
    <cellStyle name="Normal 6" xfId="393"/>
    <cellStyle name="Normal 6 2" xfId="394"/>
    <cellStyle name="Normal 6 3" xfId="395"/>
    <cellStyle name="Normal 6 4" xfId="396"/>
    <cellStyle name="Normal 7" xfId="397"/>
    <cellStyle name="Normal 7 2" xfId="398"/>
    <cellStyle name="Normal 7 2 2" xfId="399"/>
    <cellStyle name="Normal 7 2 3" xfId="400"/>
    <cellStyle name="Normal 7 2 4" xfId="401"/>
    <cellStyle name="Normal 7 3" xfId="402"/>
    <cellStyle name="Normal 7 3 2" xfId="403"/>
    <cellStyle name="Normal 7 4" xfId="404"/>
    <cellStyle name="Normal 7 4 2" xfId="405"/>
    <cellStyle name="Normal 7 5" xfId="406"/>
    <cellStyle name="Normal 8" xfId="407"/>
    <cellStyle name="Normal 8 2" xfId="408"/>
    <cellStyle name="Normal 8 2 2" xfId="409"/>
    <cellStyle name="Normal 8 2 3" xfId="410"/>
    <cellStyle name="Normal 8 3" xfId="411"/>
    <cellStyle name="Normal 8 4" xfId="412"/>
    <cellStyle name="Normal 8 5" xfId="413"/>
    <cellStyle name="Normal 9" xfId="414"/>
    <cellStyle name="Normal 9 2" xfId="415"/>
    <cellStyle name="Note" xfId="416"/>
    <cellStyle name="Note 10" xfId="417"/>
    <cellStyle name="Note 2" xfId="418"/>
    <cellStyle name="Note 2 2" xfId="419"/>
    <cellStyle name="Note 3" xfId="420"/>
    <cellStyle name="Note 3 2" xfId="421"/>
    <cellStyle name="Note 3 3" xfId="422"/>
    <cellStyle name="Note 3 4" xfId="423"/>
    <cellStyle name="Note 3 5" xfId="424"/>
    <cellStyle name="Note 4" xfId="425"/>
    <cellStyle name="Note 4 2" xfId="426"/>
    <cellStyle name="Note 4 3" xfId="427"/>
    <cellStyle name="Note 4 3 2" xfId="428"/>
    <cellStyle name="Note 4 4" xfId="429"/>
    <cellStyle name="Note 5" xfId="430"/>
    <cellStyle name="Note 5 2" xfId="431"/>
    <cellStyle name="Note 5 3" xfId="432"/>
    <cellStyle name="Note 6" xfId="433"/>
    <cellStyle name="Note 6 2" xfId="434"/>
    <cellStyle name="Note 6 3" xfId="435"/>
    <cellStyle name="Note 7" xfId="436"/>
    <cellStyle name="Note 8" xfId="437"/>
    <cellStyle name="Note 9" xfId="438"/>
    <cellStyle name="Output" xfId="439"/>
    <cellStyle name="Output 2" xfId="440"/>
    <cellStyle name="Output 2 2" xfId="441"/>
    <cellStyle name="Output 2 3" xfId="442"/>
    <cellStyle name="Output 2 4" xfId="443"/>
    <cellStyle name="Output 3" xfId="444"/>
    <cellStyle name="Output 4" xfId="445"/>
    <cellStyle name="Percent" xfId="446"/>
    <cellStyle name="Percent 2" xfId="447"/>
    <cellStyle name="Percent 2 2" xfId="448"/>
    <cellStyle name="Percent 2 2 2" xfId="449"/>
    <cellStyle name="Percent 2 2 2 2" xfId="450"/>
    <cellStyle name="Percent 2 2 2 3" xfId="451"/>
    <cellStyle name="Percent 2 2 3" xfId="452"/>
    <cellStyle name="Percent 2 2 4" xfId="453"/>
    <cellStyle name="Percent 2 3" xfId="454"/>
    <cellStyle name="Percent 2 3 2" xfId="455"/>
    <cellStyle name="Percent 2 3 3" xfId="456"/>
    <cellStyle name="Percent 2 4" xfId="457"/>
    <cellStyle name="Percent 2 5" xfId="458"/>
    <cellStyle name="Percent 3" xfId="459"/>
    <cellStyle name="Percent 3 2" xfId="460"/>
    <cellStyle name="Percent 3 3" xfId="461"/>
    <cellStyle name="Percent 3 3 2" xfId="462"/>
    <cellStyle name="Percent 3 4" xfId="463"/>
    <cellStyle name="Percent 4" xfId="464"/>
    <cellStyle name="Percent 4 2" xfId="465"/>
    <cellStyle name="Percent 4 3" xfId="466"/>
    <cellStyle name="Percent 4 4" xfId="467"/>
    <cellStyle name="Percent 4 5" xfId="468"/>
    <cellStyle name="Percent 5" xfId="469"/>
    <cellStyle name="Percent 5 2" xfId="470"/>
    <cellStyle name="Percent 6" xfId="471"/>
    <cellStyle name="Percent 6 2" xfId="472"/>
    <cellStyle name="Percent 7" xfId="473"/>
    <cellStyle name="Style 1" xfId="474"/>
    <cellStyle name="Style 2" xfId="475"/>
    <cellStyle name="Style2" xfId="476"/>
    <cellStyle name="Style4" xfId="477"/>
    <cellStyle name="Style5" xfId="478"/>
    <cellStyle name="Title" xfId="479"/>
    <cellStyle name="Title 2" xfId="480"/>
    <cellStyle name="Title 3" xfId="481"/>
    <cellStyle name="Total" xfId="482"/>
    <cellStyle name="Total 2" xfId="483"/>
    <cellStyle name="Total 3" xfId="484"/>
    <cellStyle name="Warning Text" xfId="485"/>
    <cellStyle name="Warning Text 2" xfId="486"/>
    <cellStyle name="Warning Text 3" xfId="487"/>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http://www.daera-ni.gov.uk/" TargetMode="External" /><Relationship Id="rId4" Type="http://schemas.openxmlformats.org/officeDocument/2006/relationships/hyperlink" Target="http://www.daera-ni.gov.uk/" TargetMode="External" /><Relationship Id="rId5" Type="http://schemas.openxmlformats.org/officeDocument/2006/relationships/image" Target="../media/image3.png" /><Relationship Id="rId6" Type="http://schemas.openxmlformats.org/officeDocument/2006/relationships/hyperlink" Target="http://www.daera-ni.gov.uk/" TargetMode="External" /><Relationship Id="rId7" Type="http://schemas.openxmlformats.org/officeDocument/2006/relationships/hyperlink" Target="http://www.daera-ni.gov.uk/" TargetMode="External" /><Relationship Id="rId8" Type="http://schemas.openxmlformats.org/officeDocument/2006/relationships/image" Target="../media/image4.jpeg" /><Relationship Id="rId9" Type="http://schemas.openxmlformats.org/officeDocument/2006/relationships/hyperlink" Target="http://www.nisra.gov.uk/" TargetMode="External" /><Relationship Id="rId10" Type="http://schemas.openxmlformats.org/officeDocument/2006/relationships/hyperlink" Target="http://www.nisra.gov.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4048125</xdr:colOff>
      <xdr:row>8</xdr:row>
      <xdr:rowOff>0</xdr:rowOff>
    </xdr:from>
    <xdr:to>
      <xdr:col>1</xdr:col>
      <xdr:colOff>4048125</xdr:colOff>
      <xdr:row>11</xdr:row>
      <xdr:rowOff>114300</xdr:rowOff>
    </xdr:to>
    <xdr:pic>
      <xdr:nvPicPr>
        <xdr:cNvPr id="1" name="Picture 1" descr="NIEA 2011 FULL COLOUR.eps"/>
        <xdr:cNvPicPr preferRelativeResize="1">
          <a:picLocks noChangeAspect="1"/>
        </xdr:cNvPicPr>
      </xdr:nvPicPr>
      <xdr:blipFill>
        <a:blip r:embed="rId1"/>
        <a:stretch>
          <a:fillRect/>
        </a:stretch>
      </xdr:blipFill>
      <xdr:spPr>
        <a:xfrm>
          <a:off x="4238625" y="5400675"/>
          <a:ext cx="0" cy="600075"/>
        </a:xfrm>
        <a:prstGeom prst="rect">
          <a:avLst/>
        </a:prstGeom>
        <a:noFill/>
        <a:ln w="9525" cmpd="sng">
          <a:noFill/>
        </a:ln>
      </xdr:spPr>
    </xdr:pic>
    <xdr:clientData/>
  </xdr:twoCellAnchor>
  <xdr:twoCellAnchor>
    <xdr:from>
      <xdr:col>0</xdr:col>
      <xdr:colOff>19050</xdr:colOff>
      <xdr:row>9</xdr:row>
      <xdr:rowOff>0</xdr:rowOff>
    </xdr:from>
    <xdr:to>
      <xdr:col>2</xdr:col>
      <xdr:colOff>447675</xdr:colOff>
      <xdr:row>14</xdr:row>
      <xdr:rowOff>28575</xdr:rowOff>
    </xdr:to>
    <xdr:grpSp>
      <xdr:nvGrpSpPr>
        <xdr:cNvPr id="2" name="Group 8"/>
        <xdr:cNvGrpSpPr>
          <a:grpSpLocks/>
        </xdr:cNvGrpSpPr>
      </xdr:nvGrpSpPr>
      <xdr:grpSpPr>
        <a:xfrm>
          <a:off x="19050" y="5562600"/>
          <a:ext cx="8239125" cy="838200"/>
          <a:chOff x="22412" y="5863477"/>
          <a:chExt cx="8233522" cy="812987"/>
        </a:xfrm>
        <a:solidFill>
          <a:srgbClr val="FFFFFF"/>
        </a:solidFill>
      </xdr:grpSpPr>
      <xdr:pic>
        <xdr:nvPicPr>
          <xdr:cNvPr id="3" name="Picture 6" descr="A4 DAERA Logo process.png">
            <a:hlinkClick r:id="rId4"/>
          </xdr:cNvPr>
          <xdr:cNvPicPr preferRelativeResize="1">
            <a:picLocks noChangeAspect="1"/>
          </xdr:cNvPicPr>
        </xdr:nvPicPr>
        <xdr:blipFill>
          <a:blip r:embed="rId2"/>
          <a:stretch>
            <a:fillRect/>
          </a:stretch>
        </xdr:blipFill>
        <xdr:spPr>
          <a:xfrm>
            <a:off x="2595388" y="5863477"/>
            <a:ext cx="3124622" cy="812987"/>
          </a:xfrm>
          <a:prstGeom prst="rect">
            <a:avLst/>
          </a:prstGeom>
          <a:noFill/>
          <a:ln w="9525" cmpd="sng">
            <a:noFill/>
          </a:ln>
        </xdr:spPr>
      </xdr:pic>
      <xdr:pic>
        <xdr:nvPicPr>
          <xdr:cNvPr id="4" name="Picture 5" descr="C:\Users\1556719\AppData\Local\Microsoft\Windows\Temporary Internet Files\Content.Outlook\NANPR8Y0\NIEA -DAERA Logo CMYK (3).png">
            <a:hlinkClick r:id="rId7"/>
          </xdr:cNvPr>
          <xdr:cNvPicPr preferRelativeResize="1">
            <a:picLocks noChangeAspect="1"/>
          </xdr:cNvPicPr>
        </xdr:nvPicPr>
        <xdr:blipFill>
          <a:blip r:embed="rId5"/>
          <a:stretch>
            <a:fillRect/>
          </a:stretch>
        </xdr:blipFill>
        <xdr:spPr>
          <a:xfrm>
            <a:off x="5884680" y="5997417"/>
            <a:ext cx="2371254" cy="545108"/>
          </a:xfrm>
          <a:prstGeom prst="rect">
            <a:avLst/>
          </a:prstGeom>
          <a:noFill/>
          <a:ln w="9525" cmpd="sng">
            <a:noFill/>
          </a:ln>
        </xdr:spPr>
      </xdr:pic>
      <xdr:pic>
        <xdr:nvPicPr>
          <xdr:cNvPr id="5" name="Picture 2" descr="NISRA-full-name-bilingual">
            <a:hlinkClick r:id="rId10"/>
          </xdr:cNvPr>
          <xdr:cNvPicPr preferRelativeResize="1">
            <a:picLocks noChangeAspect="1"/>
          </xdr:cNvPicPr>
        </xdr:nvPicPr>
        <xdr:blipFill>
          <a:blip r:embed="rId8"/>
          <a:stretch>
            <a:fillRect/>
          </a:stretch>
        </xdr:blipFill>
        <xdr:spPr>
          <a:xfrm>
            <a:off x="22412" y="5948637"/>
            <a:ext cx="2478290" cy="64266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581025</xdr:colOff>
      <xdr:row>6</xdr:row>
      <xdr:rowOff>85725</xdr:rowOff>
    </xdr:from>
    <xdr:to>
      <xdr:col>6</xdr:col>
      <xdr:colOff>466725</xdr:colOff>
      <xdr:row>29</xdr:row>
      <xdr:rowOff>142875</xdr:rowOff>
    </xdr:to>
    <xdr:pic>
      <xdr:nvPicPr>
        <xdr:cNvPr id="1" name="Picture 2"/>
        <xdr:cNvPicPr preferRelativeResize="1">
          <a:picLocks noChangeAspect="1"/>
        </xdr:cNvPicPr>
      </xdr:nvPicPr>
      <xdr:blipFill>
        <a:blip r:embed="rId1"/>
        <a:stretch>
          <a:fillRect/>
        </a:stretch>
      </xdr:blipFill>
      <xdr:spPr>
        <a:xfrm>
          <a:off x="1190625" y="1200150"/>
          <a:ext cx="2933700" cy="443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PSS%20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era-ni.gov.uk/publications/northern-ireland-local-authority-collected-municipal-waste-management-statistics-april-june-20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wastedataflow.org/htm/datasets.aspx#NorthernIrelandGuidance"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wastedataflow.org/htm/datasets.aspx#NorthernIrelandGuidance"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daera-ni.gov.uk/publications/northern-ireland-local-authority-collected-municipal-waste-management-statistics-2021"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Conor.McCormack@daera-ni.gov.uk" TargetMode="Externa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8"/>
  <sheetViews>
    <sheetView showGridLines="0" tabSelected="1" zoomScale="85" zoomScaleNormal="85" workbookViewId="0" topLeftCell="A1">
      <selection activeCell="B1" sqref="B1"/>
    </sheetView>
  </sheetViews>
  <sheetFormatPr defaultColWidth="9.140625" defaultRowHeight="12.75"/>
  <cols>
    <col min="1" max="1" width="2.8515625" style="0" customWidth="1"/>
    <col min="2" max="2" width="114.28125" style="0" customWidth="1"/>
  </cols>
  <sheetData>
    <row r="1" ht="237">
      <c r="B1" s="11" t="s">
        <v>19</v>
      </c>
    </row>
    <row r="2" ht="18.75" customHeight="1">
      <c r="B2" s="12"/>
    </row>
    <row r="3" ht="30">
      <c r="B3" s="13" t="s">
        <v>221</v>
      </c>
    </row>
    <row r="4" ht="30">
      <c r="B4" s="13" t="s">
        <v>17</v>
      </c>
    </row>
    <row r="5" ht="18" customHeight="1">
      <c r="B5" s="14"/>
    </row>
    <row r="6" spans="2:5" ht="30" customHeight="1">
      <c r="B6" s="54" t="s">
        <v>111</v>
      </c>
      <c r="C6" s="7"/>
      <c r="D6" s="7"/>
      <c r="E6" s="7"/>
    </row>
    <row r="7" spans="2:5" ht="31.5">
      <c r="B7" s="15" t="s">
        <v>222</v>
      </c>
      <c r="C7" s="7"/>
      <c r="D7" s="7"/>
      <c r="E7" s="7"/>
    </row>
    <row r="8" spans="2:5" ht="30" customHeight="1">
      <c r="B8" s="112" t="s">
        <v>229</v>
      </c>
      <c r="C8" s="8"/>
      <c r="D8" s="8"/>
      <c r="E8" s="8"/>
    </row>
  </sheetData>
  <sheetProtection/>
  <hyperlinks>
    <hyperlink ref="B8" r:id="rId1" display="https://www.daera-ni.gov.uk/publications/northern-ireland-local-authority-collected-municipal-waste-management-statistics-april-june-2022"/>
  </hyperlinks>
  <printOptions/>
  <pageMargins left="0.7" right="0.7" top="0.75" bottom="0.75" header="0.3" footer="0.3"/>
  <pageSetup fitToHeight="1" fitToWidth="1" horizontalDpi="600" verticalDpi="600" orientation="landscape" paperSize="9" scale="96" r:id="rId3"/>
  <headerFooter alignWithMargins="0">
    <oddFooter>&amp;L&amp;"Arial,Bold"
</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U43"/>
  <sheetViews>
    <sheetView showGridLines="0" zoomScale="85" zoomScaleNormal="85" workbookViewId="0" topLeftCell="A1">
      <selection activeCell="A1" sqref="A1"/>
    </sheetView>
  </sheetViews>
  <sheetFormatPr defaultColWidth="9.140625" defaultRowHeight="12.75"/>
  <cols>
    <col min="1" max="1" width="34.28125" style="0" customWidth="1"/>
    <col min="2" max="8" width="14.28125" style="2" customWidth="1"/>
    <col min="9" max="12" width="14.28125" style="0" customWidth="1"/>
    <col min="13" max="20" width="9.140625" style="83" customWidth="1"/>
  </cols>
  <sheetData>
    <row r="1" spans="1:14" ht="12.75">
      <c r="A1" s="19" t="s">
        <v>215</v>
      </c>
      <c r="B1" s="19"/>
      <c r="C1" s="19"/>
      <c r="D1" s="19"/>
      <c r="E1" s="19"/>
      <c r="F1" s="19"/>
      <c r="G1" s="19"/>
      <c r="H1" s="31"/>
      <c r="I1" s="31"/>
      <c r="J1" s="22"/>
      <c r="K1" s="22"/>
      <c r="L1" s="22"/>
      <c r="M1" s="86"/>
      <c r="N1" s="86"/>
    </row>
    <row r="2" spans="1:14" ht="12.75">
      <c r="A2" s="110" t="s">
        <v>220</v>
      </c>
      <c r="B2" s="19"/>
      <c r="C2" s="19"/>
      <c r="D2" s="19"/>
      <c r="E2" s="19"/>
      <c r="F2" s="19"/>
      <c r="G2" s="19"/>
      <c r="H2" s="31"/>
      <c r="I2" s="31"/>
      <c r="J2" s="22"/>
      <c r="K2" s="22"/>
      <c r="L2" s="22"/>
      <c r="M2" s="86"/>
      <c r="N2" s="86"/>
    </row>
    <row r="3" spans="1:14" ht="12.75">
      <c r="A3" s="19"/>
      <c r="B3" s="19"/>
      <c r="C3" s="19"/>
      <c r="D3" s="19"/>
      <c r="E3" s="19"/>
      <c r="F3" s="19"/>
      <c r="G3" s="19"/>
      <c r="H3" s="31"/>
      <c r="I3" s="31"/>
      <c r="J3" s="22"/>
      <c r="K3" s="22"/>
      <c r="L3" s="22"/>
      <c r="M3" s="86"/>
      <c r="N3" s="86"/>
    </row>
    <row r="4" spans="1:14" ht="12.75">
      <c r="A4" s="20"/>
      <c r="B4" s="26"/>
      <c r="C4" s="26"/>
      <c r="D4" s="26"/>
      <c r="E4" s="26"/>
      <c r="F4" s="26"/>
      <c r="G4" s="31"/>
      <c r="H4" s="31"/>
      <c r="I4" s="31"/>
      <c r="J4" s="22"/>
      <c r="K4" s="22"/>
      <c r="L4" s="21" t="s">
        <v>55</v>
      </c>
      <c r="M4" s="86"/>
      <c r="N4" s="86"/>
    </row>
    <row r="5" spans="1:20" s="18" customFormat="1" ht="75" customHeight="1">
      <c r="A5" s="63" t="s">
        <v>146</v>
      </c>
      <c r="B5" s="64" t="s">
        <v>13</v>
      </c>
      <c r="C5" s="64" t="s">
        <v>18</v>
      </c>
      <c r="D5" s="64" t="s">
        <v>86</v>
      </c>
      <c r="E5" s="64" t="s">
        <v>32</v>
      </c>
      <c r="F5" s="64" t="s">
        <v>33</v>
      </c>
      <c r="G5" s="64" t="s">
        <v>87</v>
      </c>
      <c r="H5" s="64" t="s">
        <v>210</v>
      </c>
      <c r="I5" s="64" t="s">
        <v>35</v>
      </c>
      <c r="J5" s="64" t="s">
        <v>34</v>
      </c>
      <c r="K5" s="64" t="s">
        <v>151</v>
      </c>
      <c r="L5" s="64" t="s">
        <v>180</v>
      </c>
      <c r="M5" s="84"/>
      <c r="N5" s="84"/>
      <c r="O5" s="84"/>
      <c r="P5" s="84"/>
      <c r="Q5" s="84"/>
      <c r="R5" s="84"/>
      <c r="S5" s="84"/>
      <c r="T5" s="84"/>
    </row>
    <row r="6" spans="1:21" ht="12.75" customHeight="1">
      <c r="A6" s="30"/>
      <c r="B6" s="72"/>
      <c r="C6" s="72"/>
      <c r="D6" s="72"/>
      <c r="E6" s="72"/>
      <c r="F6" s="72"/>
      <c r="G6" s="72"/>
      <c r="H6" s="34"/>
      <c r="I6" s="75"/>
      <c r="J6" s="22"/>
      <c r="K6" s="9"/>
      <c r="L6" s="17"/>
      <c r="U6" s="16"/>
    </row>
    <row r="7" spans="1:12" ht="12.75" customHeight="1">
      <c r="A7" s="55" t="s">
        <v>137</v>
      </c>
      <c r="B7" s="56">
        <v>79.73</v>
      </c>
      <c r="C7" s="56">
        <v>323.75</v>
      </c>
      <c r="D7" s="56">
        <v>281.43</v>
      </c>
      <c r="E7" s="56">
        <v>238.85</v>
      </c>
      <c r="F7" s="56">
        <v>2474.74</v>
      </c>
      <c r="G7" s="56">
        <v>337.54</v>
      </c>
      <c r="H7" s="56">
        <v>4026.96</v>
      </c>
      <c r="I7" s="56">
        <v>99.09</v>
      </c>
      <c r="J7" s="56">
        <v>1001.53</v>
      </c>
      <c r="K7" s="56">
        <v>175.51000000000002</v>
      </c>
      <c r="L7" s="210">
        <f>SUM(B7:K7)</f>
        <v>9039.130000000001</v>
      </c>
    </row>
    <row r="8" spans="1:12" ht="12.75" customHeight="1">
      <c r="A8" s="30" t="s">
        <v>138</v>
      </c>
      <c r="B8" s="57">
        <v>208.07</v>
      </c>
      <c r="C8" s="57">
        <v>292.05</v>
      </c>
      <c r="D8" s="58">
        <v>249.47</v>
      </c>
      <c r="E8" s="69">
        <v>32.22</v>
      </c>
      <c r="F8" s="57">
        <v>1830</v>
      </c>
      <c r="G8" s="69">
        <v>308.31</v>
      </c>
      <c r="H8" s="69">
        <v>774.48</v>
      </c>
      <c r="I8" s="57">
        <v>71.58</v>
      </c>
      <c r="J8" s="57">
        <v>943.64</v>
      </c>
      <c r="K8" s="58">
        <v>62.54</v>
      </c>
      <c r="L8" s="203">
        <f aca="true" t="shared" si="0" ref="L8:L17">SUM(B8:K8)</f>
        <v>4772.36</v>
      </c>
    </row>
    <row r="9" spans="1:12" ht="12.75" customHeight="1">
      <c r="A9" s="59" t="s">
        <v>139</v>
      </c>
      <c r="B9" s="60">
        <v>60.96</v>
      </c>
      <c r="C9" s="60">
        <v>330.32</v>
      </c>
      <c r="D9" s="61">
        <v>230.10000000000002</v>
      </c>
      <c r="E9" s="70">
        <v>219.62</v>
      </c>
      <c r="F9" s="60">
        <v>1733.51</v>
      </c>
      <c r="G9" s="70">
        <v>369.72999999999996</v>
      </c>
      <c r="H9" s="70">
        <v>1064.08</v>
      </c>
      <c r="I9" s="60">
        <v>57.53</v>
      </c>
      <c r="J9" s="60">
        <v>823.52</v>
      </c>
      <c r="K9" s="61">
        <v>29.77</v>
      </c>
      <c r="L9" s="205">
        <f t="shared" si="0"/>
        <v>4919.140000000001</v>
      </c>
    </row>
    <row r="10" spans="1:12" ht="12.75" customHeight="1">
      <c r="A10" s="30" t="s">
        <v>1</v>
      </c>
      <c r="B10" s="57">
        <v>149.92</v>
      </c>
      <c r="C10" s="57">
        <v>317.86</v>
      </c>
      <c r="D10" s="58">
        <v>333.37</v>
      </c>
      <c r="E10" s="69">
        <v>137.98</v>
      </c>
      <c r="F10" s="57">
        <v>860.56</v>
      </c>
      <c r="G10" s="69">
        <v>350.11</v>
      </c>
      <c r="H10" s="69">
        <v>65.22</v>
      </c>
      <c r="I10" s="57">
        <v>39.12</v>
      </c>
      <c r="J10" s="57">
        <v>1318.1</v>
      </c>
      <c r="K10" s="58">
        <v>132.2</v>
      </c>
      <c r="L10" s="203">
        <f t="shared" si="0"/>
        <v>3704.4399999999996</v>
      </c>
    </row>
    <row r="11" spans="1:12" ht="12.75" customHeight="1">
      <c r="A11" s="59" t="s">
        <v>140</v>
      </c>
      <c r="B11" s="60">
        <v>27.36</v>
      </c>
      <c r="C11" s="60">
        <v>273.06</v>
      </c>
      <c r="D11" s="61">
        <v>171.65</v>
      </c>
      <c r="E11" s="70">
        <v>63.08</v>
      </c>
      <c r="F11" s="60">
        <v>1691.2</v>
      </c>
      <c r="G11" s="70">
        <v>231.05</v>
      </c>
      <c r="H11" s="70">
        <v>3.48</v>
      </c>
      <c r="I11" s="60">
        <v>15.46</v>
      </c>
      <c r="J11" s="60">
        <v>598.42</v>
      </c>
      <c r="K11" s="61">
        <v>96.99000000000001</v>
      </c>
      <c r="L11" s="205">
        <f t="shared" si="0"/>
        <v>3171.750000000001</v>
      </c>
    </row>
    <row r="12" spans="1:12" ht="12.75" customHeight="1">
      <c r="A12" s="30" t="s">
        <v>141</v>
      </c>
      <c r="B12" s="57">
        <v>33.94</v>
      </c>
      <c r="C12" s="57">
        <v>260.68100000000004</v>
      </c>
      <c r="D12" s="58">
        <v>195.5</v>
      </c>
      <c r="E12" s="69">
        <v>178.32</v>
      </c>
      <c r="F12" s="57">
        <v>598.28</v>
      </c>
      <c r="G12" s="69">
        <v>186.02</v>
      </c>
      <c r="H12" s="69">
        <v>1401</v>
      </c>
      <c r="I12" s="57">
        <v>21.84</v>
      </c>
      <c r="J12" s="57">
        <v>639.83</v>
      </c>
      <c r="K12" s="58">
        <v>364.36</v>
      </c>
      <c r="L12" s="203">
        <f t="shared" si="0"/>
        <v>3879.771</v>
      </c>
    </row>
    <row r="13" spans="1:12" ht="12.75" customHeight="1">
      <c r="A13" s="59" t="s">
        <v>142</v>
      </c>
      <c r="B13" s="60">
        <v>12.85</v>
      </c>
      <c r="C13" s="60">
        <v>246.97</v>
      </c>
      <c r="D13" s="61">
        <v>158.52</v>
      </c>
      <c r="E13" s="70">
        <v>110.52</v>
      </c>
      <c r="F13" s="60">
        <v>1230.48</v>
      </c>
      <c r="G13" s="70">
        <v>210.28400000000002</v>
      </c>
      <c r="H13" s="70">
        <v>330.15999999999997</v>
      </c>
      <c r="I13" s="60">
        <v>55.589</v>
      </c>
      <c r="J13" s="60">
        <v>428.45</v>
      </c>
      <c r="K13" s="61">
        <v>355.839</v>
      </c>
      <c r="L13" s="205">
        <f t="shared" si="0"/>
        <v>3139.662</v>
      </c>
    </row>
    <row r="14" spans="1:12" ht="12.75" customHeight="1">
      <c r="A14" s="30" t="s">
        <v>143</v>
      </c>
      <c r="B14" s="57">
        <v>57.86</v>
      </c>
      <c r="C14" s="57">
        <v>187.73</v>
      </c>
      <c r="D14" s="58">
        <v>155.06</v>
      </c>
      <c r="E14" s="69">
        <v>0</v>
      </c>
      <c r="F14" s="57">
        <v>947</v>
      </c>
      <c r="G14" s="69">
        <v>220.35000000000002</v>
      </c>
      <c r="H14" s="69">
        <v>1348.1299999999999</v>
      </c>
      <c r="I14" s="57">
        <v>28.28</v>
      </c>
      <c r="J14" s="57">
        <v>597.02</v>
      </c>
      <c r="K14" s="58">
        <v>86.7</v>
      </c>
      <c r="L14" s="203">
        <f t="shared" si="0"/>
        <v>3628.13</v>
      </c>
    </row>
    <row r="15" spans="1:12" ht="12.75" customHeight="1">
      <c r="A15" s="59" t="s">
        <v>144</v>
      </c>
      <c r="B15" s="60">
        <v>42.49</v>
      </c>
      <c r="C15" s="60">
        <v>273.43</v>
      </c>
      <c r="D15" s="61">
        <v>250.45</v>
      </c>
      <c r="E15" s="70">
        <v>145.74</v>
      </c>
      <c r="F15" s="60">
        <v>925.46</v>
      </c>
      <c r="G15" s="70">
        <v>274.62</v>
      </c>
      <c r="H15" s="70">
        <v>1009</v>
      </c>
      <c r="I15" s="60">
        <v>39.93</v>
      </c>
      <c r="J15" s="60">
        <v>537.52</v>
      </c>
      <c r="K15" s="61">
        <v>98.42</v>
      </c>
      <c r="L15" s="205">
        <f t="shared" si="0"/>
        <v>3597.06</v>
      </c>
    </row>
    <row r="16" spans="1:12" ht="12.75" customHeight="1">
      <c r="A16" s="30" t="s">
        <v>85</v>
      </c>
      <c r="B16" s="57">
        <v>8.8</v>
      </c>
      <c r="C16" s="57">
        <v>233.31</v>
      </c>
      <c r="D16" s="58">
        <v>237</v>
      </c>
      <c r="E16" s="69">
        <v>74.76</v>
      </c>
      <c r="F16" s="57">
        <v>2721.2</v>
      </c>
      <c r="G16" s="69">
        <v>210.469</v>
      </c>
      <c r="H16" s="69">
        <v>961.6800000000001</v>
      </c>
      <c r="I16" s="57">
        <v>37.19</v>
      </c>
      <c r="J16" s="57">
        <v>415.59</v>
      </c>
      <c r="K16" s="58">
        <v>35.175</v>
      </c>
      <c r="L16" s="203">
        <f t="shared" si="0"/>
        <v>4935.174</v>
      </c>
    </row>
    <row r="17" spans="1:12" ht="12.75" customHeight="1">
      <c r="A17" s="59" t="s">
        <v>145</v>
      </c>
      <c r="B17" s="60">
        <v>60.24</v>
      </c>
      <c r="C17" s="60">
        <v>240.31</v>
      </c>
      <c r="D17" s="61">
        <v>163.31</v>
      </c>
      <c r="E17" s="70">
        <v>41.72</v>
      </c>
      <c r="F17" s="60">
        <v>920.76</v>
      </c>
      <c r="G17" s="70">
        <v>244.91999999999996</v>
      </c>
      <c r="H17" s="70">
        <v>333.98</v>
      </c>
      <c r="I17" s="60">
        <v>48.22</v>
      </c>
      <c r="J17" s="60">
        <v>864.72</v>
      </c>
      <c r="K17" s="61">
        <v>87.58000000000001</v>
      </c>
      <c r="L17" s="205">
        <f t="shared" si="0"/>
        <v>3005.76</v>
      </c>
    </row>
    <row r="18" spans="1:12" ht="12.75" customHeight="1">
      <c r="A18" s="30"/>
      <c r="B18" s="57"/>
      <c r="C18" s="57"/>
      <c r="D18" s="58"/>
      <c r="E18" s="69"/>
      <c r="F18" s="57"/>
      <c r="G18" s="69"/>
      <c r="H18" s="69"/>
      <c r="I18" s="57"/>
      <c r="J18" s="57"/>
      <c r="K18" s="58"/>
      <c r="L18" s="203"/>
    </row>
    <row r="19" spans="1:12" ht="12.75" customHeight="1">
      <c r="A19" s="59" t="s">
        <v>0</v>
      </c>
      <c r="B19" s="61">
        <f>B7+B8+B10+B14+B15+B17</f>
        <v>598.3100000000001</v>
      </c>
      <c r="C19" s="61">
        <f aca="true" t="shared" si="1" ref="C19:K19">C7+C8+C10+C14+C15+C17</f>
        <v>1635.1299999999999</v>
      </c>
      <c r="D19" s="61">
        <f t="shared" si="1"/>
        <v>1433.09</v>
      </c>
      <c r="E19" s="61">
        <f t="shared" si="1"/>
        <v>596.51</v>
      </c>
      <c r="F19" s="61">
        <f t="shared" si="1"/>
        <v>7958.5199999999995</v>
      </c>
      <c r="G19" s="61">
        <f t="shared" si="1"/>
        <v>1735.85</v>
      </c>
      <c r="H19" s="61">
        <f t="shared" si="1"/>
        <v>7557.77</v>
      </c>
      <c r="I19" s="61">
        <f t="shared" si="1"/>
        <v>326.22</v>
      </c>
      <c r="J19" s="61">
        <f t="shared" si="1"/>
        <v>5262.53</v>
      </c>
      <c r="K19" s="61">
        <f t="shared" si="1"/>
        <v>642.95</v>
      </c>
      <c r="L19" s="206">
        <f>L7+L8+L10+L14+L15+L17</f>
        <v>27746.880000000005</v>
      </c>
    </row>
    <row r="20" spans="1:12" ht="12.75" customHeight="1">
      <c r="A20" s="32" t="s">
        <v>2</v>
      </c>
      <c r="B20" s="33">
        <f>B11+B12</f>
        <v>61.3</v>
      </c>
      <c r="C20" s="33">
        <f aca="true" t="shared" si="2" ref="C20:K20">C11+C12</f>
        <v>533.741</v>
      </c>
      <c r="D20" s="33">
        <f t="shared" si="2"/>
        <v>367.15</v>
      </c>
      <c r="E20" s="33">
        <f t="shared" si="2"/>
        <v>241.39999999999998</v>
      </c>
      <c r="F20" s="33">
        <f t="shared" si="2"/>
        <v>2289.48</v>
      </c>
      <c r="G20" s="33">
        <f t="shared" si="2"/>
        <v>417.07000000000005</v>
      </c>
      <c r="H20" s="33">
        <f t="shared" si="2"/>
        <v>1404.48</v>
      </c>
      <c r="I20" s="33">
        <f t="shared" si="2"/>
        <v>37.3</v>
      </c>
      <c r="J20" s="33">
        <f t="shared" si="2"/>
        <v>1238.25</v>
      </c>
      <c r="K20" s="33">
        <f t="shared" si="2"/>
        <v>461.35</v>
      </c>
      <c r="L20" s="207">
        <f>L11+L12</f>
        <v>7051.521000000001</v>
      </c>
    </row>
    <row r="21" spans="1:12" ht="12.75" customHeight="1">
      <c r="A21" s="62"/>
      <c r="B21" s="60"/>
      <c r="C21" s="60"/>
      <c r="D21" s="60"/>
      <c r="E21" s="60"/>
      <c r="F21" s="60"/>
      <c r="G21" s="60"/>
      <c r="H21" s="60"/>
      <c r="I21" s="60"/>
      <c r="J21" s="60"/>
      <c r="K21" s="60"/>
      <c r="L21" s="206"/>
    </row>
    <row r="22" spans="1:12" ht="12.75" customHeight="1">
      <c r="A22" s="65" t="s">
        <v>5</v>
      </c>
      <c r="B22" s="66">
        <f>SUM(B7:B17)</f>
        <v>742.22</v>
      </c>
      <c r="C22" s="66">
        <f aca="true" t="shared" si="3" ref="C22:K22">SUM(C7:C17)</f>
        <v>2979.4709999999995</v>
      </c>
      <c r="D22" s="66">
        <f t="shared" si="3"/>
        <v>2425.86</v>
      </c>
      <c r="E22" s="66">
        <f t="shared" si="3"/>
        <v>1242.81</v>
      </c>
      <c r="F22" s="66">
        <f t="shared" si="3"/>
        <v>15933.19</v>
      </c>
      <c r="G22" s="66">
        <f t="shared" si="3"/>
        <v>2943.4030000000002</v>
      </c>
      <c r="H22" s="66">
        <f t="shared" si="3"/>
        <v>11318.17</v>
      </c>
      <c r="I22" s="66">
        <f t="shared" si="3"/>
        <v>513.829</v>
      </c>
      <c r="J22" s="66">
        <f t="shared" si="3"/>
        <v>8168.340000000001</v>
      </c>
      <c r="K22" s="66">
        <f t="shared" si="3"/>
        <v>1525.084</v>
      </c>
      <c r="L22" s="208">
        <f>SUM(L7:L17)</f>
        <v>47792.377</v>
      </c>
    </row>
    <row r="23" spans="1:12" s="83" customFormat="1" ht="12.75">
      <c r="A23" s="80"/>
      <c r="B23" s="80"/>
      <c r="C23" s="80"/>
      <c r="D23" s="85"/>
      <c r="E23" s="85"/>
      <c r="F23" s="85"/>
      <c r="G23" s="85"/>
      <c r="H23" s="80"/>
      <c r="I23" s="80"/>
      <c r="J23" s="80"/>
      <c r="K23" s="85"/>
      <c r="L23" s="85"/>
    </row>
    <row r="24" spans="1:13" s="83" customFormat="1" ht="12.75">
      <c r="A24" s="80" t="s">
        <v>8</v>
      </c>
      <c r="B24" s="86"/>
      <c r="C24" s="86"/>
      <c r="D24" s="86"/>
      <c r="E24" s="86"/>
      <c r="F24" s="86"/>
      <c r="G24" s="86"/>
      <c r="H24" s="86"/>
      <c r="I24" s="86"/>
      <c r="J24" s="86"/>
      <c r="K24" s="86"/>
      <c r="L24" s="86"/>
      <c r="M24" s="86"/>
    </row>
    <row r="25" spans="1:13" s="83" customFormat="1" ht="12.75">
      <c r="A25" s="86"/>
      <c r="B25" s="86"/>
      <c r="C25" s="86"/>
      <c r="D25" s="86"/>
      <c r="E25" s="86"/>
      <c r="F25" s="86"/>
      <c r="G25" s="86"/>
      <c r="H25" s="86"/>
      <c r="I25" s="86"/>
      <c r="J25" s="86"/>
      <c r="K25" s="86"/>
      <c r="L25" s="86"/>
      <c r="M25" s="86"/>
    </row>
    <row r="26" s="83" customFormat="1" ht="12.75">
      <c r="M26" s="86"/>
    </row>
    <row r="27" s="83" customFormat="1" ht="12.75"/>
    <row r="28" s="83" customFormat="1" ht="12.75"/>
    <row r="29" spans="2:8" s="83" customFormat="1" ht="12.75">
      <c r="B29" s="98"/>
      <c r="C29" s="98"/>
      <c r="D29" s="98"/>
      <c r="E29" s="98"/>
      <c r="F29" s="98"/>
      <c r="G29" s="98"/>
      <c r="H29" s="98"/>
    </row>
    <row r="30" spans="2:8" s="83" customFormat="1" ht="12.75">
      <c r="B30" s="98"/>
      <c r="C30" s="98"/>
      <c r="D30" s="98"/>
      <c r="E30" s="98"/>
      <c r="F30" s="98"/>
      <c r="G30" s="98"/>
      <c r="H30" s="98"/>
    </row>
    <row r="31" spans="2:8" s="83" customFormat="1" ht="12.75">
      <c r="B31" s="98"/>
      <c r="C31" s="98"/>
      <c r="D31" s="98"/>
      <c r="E31" s="98"/>
      <c r="F31" s="98"/>
      <c r="G31" s="98"/>
      <c r="H31" s="98"/>
    </row>
    <row r="32" spans="2:8" s="83" customFormat="1" ht="12.75">
      <c r="B32" s="98"/>
      <c r="C32" s="98"/>
      <c r="D32" s="98"/>
      <c r="E32" s="98"/>
      <c r="F32" s="98"/>
      <c r="G32" s="98"/>
      <c r="H32" s="98"/>
    </row>
    <row r="33" spans="2:8" s="83" customFormat="1" ht="12.75">
      <c r="B33" s="98"/>
      <c r="C33" s="98"/>
      <c r="D33" s="98"/>
      <c r="E33" s="98"/>
      <c r="F33" s="98"/>
      <c r="G33" s="98"/>
      <c r="H33" s="98"/>
    </row>
    <row r="34" spans="2:8" s="83" customFormat="1" ht="12.75">
      <c r="B34" s="98"/>
      <c r="C34" s="98"/>
      <c r="D34" s="98"/>
      <c r="E34" s="98"/>
      <c r="F34" s="98"/>
      <c r="G34" s="98"/>
      <c r="H34" s="98"/>
    </row>
    <row r="35" spans="2:8" s="83" customFormat="1" ht="12.75">
      <c r="B35" s="98"/>
      <c r="C35" s="98"/>
      <c r="D35" s="98"/>
      <c r="E35" s="98"/>
      <c r="F35" s="98"/>
      <c r="G35" s="98"/>
      <c r="H35" s="98"/>
    </row>
    <row r="36" spans="2:8" s="83" customFormat="1" ht="12.75">
      <c r="B36" s="98"/>
      <c r="C36" s="98"/>
      <c r="D36" s="98"/>
      <c r="E36" s="98"/>
      <c r="F36" s="98"/>
      <c r="G36" s="98"/>
      <c r="H36" s="98"/>
    </row>
    <row r="37" spans="2:8" s="83" customFormat="1" ht="12.75">
      <c r="B37" s="98"/>
      <c r="C37" s="98"/>
      <c r="D37" s="98"/>
      <c r="E37" s="98"/>
      <c r="F37" s="98"/>
      <c r="G37" s="98"/>
      <c r="H37" s="98"/>
    </row>
    <row r="38" spans="2:8" s="83" customFormat="1" ht="12.75">
      <c r="B38" s="98"/>
      <c r="C38" s="98"/>
      <c r="D38" s="98"/>
      <c r="E38" s="98"/>
      <c r="F38" s="98"/>
      <c r="G38" s="98"/>
      <c r="H38" s="98"/>
    </row>
    <row r="39" spans="2:8" s="83" customFormat="1" ht="12.75">
      <c r="B39" s="98"/>
      <c r="C39" s="98"/>
      <c r="D39" s="98"/>
      <c r="E39" s="98"/>
      <c r="F39" s="98"/>
      <c r="G39" s="98"/>
      <c r="H39" s="98"/>
    </row>
    <row r="40" spans="2:8" s="83" customFormat="1" ht="12.75">
      <c r="B40" s="98"/>
      <c r="C40" s="98"/>
      <c r="D40" s="98"/>
      <c r="E40" s="98"/>
      <c r="F40" s="98"/>
      <c r="G40" s="98"/>
      <c r="H40" s="98"/>
    </row>
    <row r="41" spans="2:8" s="83" customFormat="1" ht="12.75">
      <c r="B41" s="98"/>
      <c r="C41" s="98"/>
      <c r="D41" s="98"/>
      <c r="E41" s="98"/>
      <c r="F41" s="98"/>
      <c r="G41" s="98"/>
      <c r="H41" s="98"/>
    </row>
    <row r="42" spans="2:8" s="83" customFormat="1" ht="12.75">
      <c r="B42" s="98"/>
      <c r="C42" s="98"/>
      <c r="D42" s="98"/>
      <c r="E42" s="98"/>
      <c r="F42" s="98"/>
      <c r="G42" s="98"/>
      <c r="H42" s="98"/>
    </row>
    <row r="43" spans="2:8" s="83" customFormat="1" ht="12.75">
      <c r="B43" s="98"/>
      <c r="C43" s="98"/>
      <c r="D43" s="98"/>
      <c r="E43" s="98"/>
      <c r="F43" s="98"/>
      <c r="G43" s="98"/>
      <c r="H43" s="98"/>
    </row>
  </sheetData>
  <sheetProtection/>
  <printOptions/>
  <pageMargins left="0.7" right="0.7" top="0.75" bottom="0.75" header="0.3" footer="0.3"/>
  <pageSetup fitToHeight="1" fitToWidth="1" horizontalDpi="600" verticalDpi="600" orientation="landscape" paperSize="9" scale="70" r:id="rId1"/>
  <headerFooter>
    <oddHeader>&amp;L&amp;"Arial,Bold"Quarterly provisional figures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43"/>
  <sheetViews>
    <sheetView showGridLines="0" zoomScale="85" zoomScaleNormal="85" workbookViewId="0" topLeftCell="A1">
      <selection activeCell="A1" sqref="A1"/>
    </sheetView>
  </sheetViews>
  <sheetFormatPr defaultColWidth="9.140625" defaultRowHeight="12.75"/>
  <cols>
    <col min="1" max="1" width="34.28125" style="0" customWidth="1"/>
    <col min="2" max="8" width="14.28125" style="2" customWidth="1"/>
    <col min="9" max="12" width="14.28125" style="0" customWidth="1"/>
    <col min="13" max="20" width="9.140625" style="83" customWidth="1"/>
  </cols>
  <sheetData>
    <row r="1" spans="1:13" ht="12.75">
      <c r="A1" s="19" t="s">
        <v>216</v>
      </c>
      <c r="B1" s="19"/>
      <c r="C1" s="19"/>
      <c r="D1" s="19"/>
      <c r="E1" s="19"/>
      <c r="F1" s="19"/>
      <c r="G1" s="19"/>
      <c r="H1" s="31"/>
      <c r="I1" s="31"/>
      <c r="J1" s="22"/>
      <c r="K1" s="22"/>
      <c r="L1" s="22"/>
      <c r="M1" s="86"/>
    </row>
    <row r="2" spans="1:13" ht="12.75">
      <c r="A2" s="110" t="s">
        <v>220</v>
      </c>
      <c r="B2" s="19"/>
      <c r="C2" s="19"/>
      <c r="D2" s="19"/>
      <c r="E2" s="19"/>
      <c r="F2" s="19"/>
      <c r="G2" s="19"/>
      <c r="H2" s="31"/>
      <c r="I2" s="31"/>
      <c r="J2" s="22"/>
      <c r="K2" s="22"/>
      <c r="L2" s="22"/>
      <c r="M2" s="86"/>
    </row>
    <row r="3" spans="1:13" ht="12.75">
      <c r="A3" s="19"/>
      <c r="B3" s="19"/>
      <c r="C3" s="19"/>
      <c r="D3" s="19"/>
      <c r="E3" s="19"/>
      <c r="F3" s="19"/>
      <c r="G3" s="19"/>
      <c r="H3" s="31"/>
      <c r="I3" s="31"/>
      <c r="J3" s="22"/>
      <c r="K3" s="22"/>
      <c r="L3" s="22"/>
      <c r="M3" s="86"/>
    </row>
    <row r="4" spans="1:13" ht="12.75">
      <c r="A4" s="20"/>
      <c r="B4" s="26"/>
      <c r="C4" s="26"/>
      <c r="D4" s="26"/>
      <c r="E4" s="26"/>
      <c r="F4" s="26"/>
      <c r="G4" s="31"/>
      <c r="H4" s="31"/>
      <c r="I4" s="31"/>
      <c r="J4" s="22"/>
      <c r="K4" s="22"/>
      <c r="L4" s="21" t="s">
        <v>55</v>
      </c>
      <c r="M4" s="86"/>
    </row>
    <row r="5" spans="1:20" s="18" customFormat="1" ht="75" customHeight="1">
      <c r="A5" s="63" t="s">
        <v>146</v>
      </c>
      <c r="B5" s="64" t="s">
        <v>13</v>
      </c>
      <c r="C5" s="64" t="s">
        <v>18</v>
      </c>
      <c r="D5" s="64" t="s">
        <v>86</v>
      </c>
      <c r="E5" s="64" t="s">
        <v>32</v>
      </c>
      <c r="F5" s="64" t="s">
        <v>33</v>
      </c>
      <c r="G5" s="64" t="s">
        <v>87</v>
      </c>
      <c r="H5" s="64" t="s">
        <v>88</v>
      </c>
      <c r="I5" s="64" t="s">
        <v>35</v>
      </c>
      <c r="J5" s="64" t="s">
        <v>34</v>
      </c>
      <c r="K5" s="64" t="s">
        <v>151</v>
      </c>
      <c r="L5" s="64" t="s">
        <v>180</v>
      </c>
      <c r="M5" s="84"/>
      <c r="N5" s="84"/>
      <c r="O5" s="84"/>
      <c r="P5" s="84"/>
      <c r="Q5" s="84"/>
      <c r="R5" s="84"/>
      <c r="S5" s="84"/>
      <c r="T5" s="84"/>
    </row>
    <row r="6" spans="1:21" ht="12.75" customHeight="1">
      <c r="A6" s="30"/>
      <c r="B6" s="72"/>
      <c r="C6" s="72"/>
      <c r="D6" s="72"/>
      <c r="E6" s="72"/>
      <c r="F6" s="72"/>
      <c r="G6" s="72"/>
      <c r="H6" s="34"/>
      <c r="I6" s="75"/>
      <c r="J6" s="22"/>
      <c r="K6" s="9"/>
      <c r="L6" s="17"/>
      <c r="U6" s="16"/>
    </row>
    <row r="7" spans="1:12" ht="12.75" customHeight="1">
      <c r="A7" s="55" t="s">
        <v>137</v>
      </c>
      <c r="B7" s="56">
        <v>33.53</v>
      </c>
      <c r="C7" s="56">
        <v>0.54</v>
      </c>
      <c r="D7" s="56">
        <v>6.95</v>
      </c>
      <c r="E7" s="56">
        <v>0</v>
      </c>
      <c r="F7" s="56">
        <v>0</v>
      </c>
      <c r="G7" s="56">
        <v>0</v>
      </c>
      <c r="H7" s="56">
        <v>0</v>
      </c>
      <c r="I7" s="56">
        <v>3.3</v>
      </c>
      <c r="J7" s="56">
        <v>0</v>
      </c>
      <c r="K7" s="56">
        <v>0</v>
      </c>
      <c r="L7" s="210">
        <f>SUM(B7:K7)</f>
        <v>44.32</v>
      </c>
    </row>
    <row r="8" spans="1:12" ht="12.75" customHeight="1">
      <c r="A8" s="30" t="s">
        <v>138</v>
      </c>
      <c r="B8" s="57">
        <v>190.52</v>
      </c>
      <c r="C8" s="57">
        <v>0</v>
      </c>
      <c r="D8" s="58">
        <v>4.56</v>
      </c>
      <c r="E8" s="69">
        <v>0</v>
      </c>
      <c r="F8" s="57">
        <v>0</v>
      </c>
      <c r="G8" s="69">
        <v>0</v>
      </c>
      <c r="H8" s="69">
        <v>0</v>
      </c>
      <c r="I8" s="57">
        <v>19.65</v>
      </c>
      <c r="J8" s="57">
        <v>0</v>
      </c>
      <c r="K8" s="58">
        <v>0</v>
      </c>
      <c r="L8" s="203">
        <f aca="true" t="shared" si="0" ref="L8:L17">SUM(B8:K8)</f>
        <v>214.73000000000002</v>
      </c>
    </row>
    <row r="9" spans="1:12" ht="12.75" customHeight="1">
      <c r="A9" s="59" t="s">
        <v>139</v>
      </c>
      <c r="B9" s="60">
        <v>78.49</v>
      </c>
      <c r="C9" s="60">
        <v>0</v>
      </c>
      <c r="D9" s="61">
        <v>0</v>
      </c>
      <c r="E9" s="70">
        <v>0</v>
      </c>
      <c r="F9" s="60">
        <v>0</v>
      </c>
      <c r="G9" s="70">
        <v>0</v>
      </c>
      <c r="H9" s="70">
        <v>0</v>
      </c>
      <c r="I9" s="60">
        <v>11.9</v>
      </c>
      <c r="J9" s="60">
        <v>0</v>
      </c>
      <c r="K9" s="61">
        <v>0</v>
      </c>
      <c r="L9" s="205">
        <f t="shared" si="0"/>
        <v>90.39</v>
      </c>
    </row>
    <row r="10" spans="1:12" ht="12.75" customHeight="1">
      <c r="A10" s="30" t="s">
        <v>1</v>
      </c>
      <c r="B10" s="57">
        <v>166.84</v>
      </c>
      <c r="C10" s="57">
        <v>0</v>
      </c>
      <c r="D10" s="58">
        <v>0</v>
      </c>
      <c r="E10" s="69">
        <v>0</v>
      </c>
      <c r="F10" s="57">
        <v>0</v>
      </c>
      <c r="G10" s="69">
        <v>0</v>
      </c>
      <c r="H10" s="69">
        <v>0</v>
      </c>
      <c r="I10" s="57">
        <v>124.95</v>
      </c>
      <c r="J10" s="57">
        <v>0</v>
      </c>
      <c r="K10" s="58">
        <v>0</v>
      </c>
      <c r="L10" s="203">
        <f t="shared" si="0"/>
        <v>291.79</v>
      </c>
    </row>
    <row r="11" spans="1:12" ht="12.75" customHeight="1">
      <c r="A11" s="59" t="s">
        <v>140</v>
      </c>
      <c r="B11" s="60">
        <v>27.53</v>
      </c>
      <c r="C11" s="60">
        <v>0.66</v>
      </c>
      <c r="D11" s="61">
        <v>0</v>
      </c>
      <c r="E11" s="70">
        <v>0</v>
      </c>
      <c r="F11" s="60">
        <v>0</v>
      </c>
      <c r="G11" s="70">
        <v>0</v>
      </c>
      <c r="H11" s="70">
        <v>0</v>
      </c>
      <c r="I11" s="60">
        <v>13.65</v>
      </c>
      <c r="J11" s="60">
        <v>0</v>
      </c>
      <c r="K11" s="61">
        <v>0</v>
      </c>
      <c r="L11" s="205">
        <f t="shared" si="0"/>
        <v>41.84</v>
      </c>
    </row>
    <row r="12" spans="1:12" ht="12.75" customHeight="1">
      <c r="A12" s="30" t="s">
        <v>141</v>
      </c>
      <c r="B12" s="57">
        <v>55.3</v>
      </c>
      <c r="C12" s="57">
        <v>1.78</v>
      </c>
      <c r="D12" s="58">
        <v>1.1</v>
      </c>
      <c r="E12" s="69">
        <v>0</v>
      </c>
      <c r="F12" s="57">
        <v>0</v>
      </c>
      <c r="G12" s="69">
        <v>0</v>
      </c>
      <c r="H12" s="69">
        <v>0</v>
      </c>
      <c r="I12" s="57">
        <v>16.371000000000002</v>
      </c>
      <c r="J12" s="57">
        <v>0</v>
      </c>
      <c r="K12" s="58">
        <v>0</v>
      </c>
      <c r="L12" s="203">
        <f t="shared" si="0"/>
        <v>74.551</v>
      </c>
    </row>
    <row r="13" spans="1:12" ht="12.75" customHeight="1">
      <c r="A13" s="59" t="s">
        <v>142</v>
      </c>
      <c r="B13" s="60">
        <v>49.89</v>
      </c>
      <c r="C13" s="60">
        <v>0.105</v>
      </c>
      <c r="D13" s="61">
        <v>0</v>
      </c>
      <c r="E13" s="70">
        <v>0</v>
      </c>
      <c r="F13" s="60">
        <v>0</v>
      </c>
      <c r="G13" s="70">
        <v>0</v>
      </c>
      <c r="H13" s="70">
        <v>0</v>
      </c>
      <c r="I13" s="60">
        <v>3.658</v>
      </c>
      <c r="J13" s="60">
        <v>0</v>
      </c>
      <c r="K13" s="61">
        <v>0</v>
      </c>
      <c r="L13" s="205">
        <f t="shared" si="0"/>
        <v>53.653</v>
      </c>
    </row>
    <row r="14" spans="1:12" ht="12.75" customHeight="1">
      <c r="A14" s="30" t="s">
        <v>143</v>
      </c>
      <c r="B14" s="57">
        <v>248.57</v>
      </c>
      <c r="C14" s="57">
        <v>0.12</v>
      </c>
      <c r="D14" s="58">
        <v>0</v>
      </c>
      <c r="E14" s="69">
        <v>0</v>
      </c>
      <c r="F14" s="57">
        <v>0</v>
      </c>
      <c r="G14" s="69">
        <v>0</v>
      </c>
      <c r="H14" s="69">
        <v>0</v>
      </c>
      <c r="I14" s="57">
        <v>23.38</v>
      </c>
      <c r="J14" s="57">
        <v>0</v>
      </c>
      <c r="K14" s="58">
        <v>0</v>
      </c>
      <c r="L14" s="203">
        <f t="shared" si="0"/>
        <v>272.07</v>
      </c>
    </row>
    <row r="15" spans="1:12" ht="12.75" customHeight="1">
      <c r="A15" s="59" t="s">
        <v>144</v>
      </c>
      <c r="B15" s="60">
        <v>78.58</v>
      </c>
      <c r="C15" s="60">
        <v>0.82</v>
      </c>
      <c r="D15" s="61">
        <v>0</v>
      </c>
      <c r="E15" s="70">
        <v>0</v>
      </c>
      <c r="F15" s="60">
        <v>0</v>
      </c>
      <c r="G15" s="70">
        <v>0</v>
      </c>
      <c r="H15" s="70">
        <v>0</v>
      </c>
      <c r="I15" s="60">
        <v>9.5</v>
      </c>
      <c r="J15" s="60">
        <v>0</v>
      </c>
      <c r="K15" s="61">
        <v>0</v>
      </c>
      <c r="L15" s="205">
        <f t="shared" si="0"/>
        <v>88.89999999999999</v>
      </c>
    </row>
    <row r="16" spans="1:12" ht="12.75" customHeight="1">
      <c r="A16" s="30" t="s">
        <v>85</v>
      </c>
      <c r="B16" s="57">
        <v>29.202</v>
      </c>
      <c r="C16" s="57">
        <v>0.165</v>
      </c>
      <c r="D16" s="58">
        <v>0</v>
      </c>
      <c r="E16" s="69">
        <v>0</v>
      </c>
      <c r="F16" s="57">
        <v>0</v>
      </c>
      <c r="G16" s="69">
        <v>0</v>
      </c>
      <c r="H16" s="69">
        <v>0</v>
      </c>
      <c r="I16" s="57">
        <v>4.556</v>
      </c>
      <c r="J16" s="57">
        <v>0</v>
      </c>
      <c r="K16" s="58">
        <v>0</v>
      </c>
      <c r="L16" s="203">
        <f t="shared" si="0"/>
        <v>33.923</v>
      </c>
    </row>
    <row r="17" spans="1:12" ht="12.75" customHeight="1">
      <c r="A17" s="59" t="s">
        <v>145</v>
      </c>
      <c r="B17" s="60">
        <v>8.18</v>
      </c>
      <c r="C17" s="60">
        <v>0</v>
      </c>
      <c r="D17" s="61">
        <v>0</v>
      </c>
      <c r="E17" s="70">
        <v>0</v>
      </c>
      <c r="F17" s="60">
        <v>0</v>
      </c>
      <c r="G17" s="70">
        <v>0</v>
      </c>
      <c r="H17" s="70">
        <v>0</v>
      </c>
      <c r="I17" s="60">
        <v>4.99</v>
      </c>
      <c r="J17" s="60">
        <v>0</v>
      </c>
      <c r="K17" s="61">
        <v>0</v>
      </c>
      <c r="L17" s="205">
        <f t="shared" si="0"/>
        <v>13.17</v>
      </c>
    </row>
    <row r="18" spans="1:12" ht="12.75" customHeight="1">
      <c r="A18" s="30"/>
      <c r="B18" s="57"/>
      <c r="C18" s="57"/>
      <c r="D18" s="58"/>
      <c r="E18" s="69"/>
      <c r="F18" s="57"/>
      <c r="G18" s="69"/>
      <c r="H18" s="69"/>
      <c r="I18" s="57"/>
      <c r="J18" s="57"/>
      <c r="K18" s="58"/>
      <c r="L18" s="203"/>
    </row>
    <row r="19" spans="1:12" ht="12.75" customHeight="1">
      <c r="A19" s="59" t="s">
        <v>0</v>
      </c>
      <c r="B19" s="61">
        <f>B7+B8+B10+B14+B15+B17</f>
        <v>726.22</v>
      </c>
      <c r="C19" s="61">
        <f aca="true" t="shared" si="1" ref="C19:K19">C7+C8+C10+C14+C15+C17</f>
        <v>1.48</v>
      </c>
      <c r="D19" s="61">
        <f t="shared" si="1"/>
        <v>11.51</v>
      </c>
      <c r="E19" s="61">
        <f t="shared" si="1"/>
        <v>0</v>
      </c>
      <c r="F19" s="61">
        <f t="shared" si="1"/>
        <v>0</v>
      </c>
      <c r="G19" s="61">
        <f t="shared" si="1"/>
        <v>0</v>
      </c>
      <c r="H19" s="61">
        <f t="shared" si="1"/>
        <v>0</v>
      </c>
      <c r="I19" s="61">
        <f t="shared" si="1"/>
        <v>185.77</v>
      </c>
      <c r="J19" s="61">
        <f t="shared" si="1"/>
        <v>0</v>
      </c>
      <c r="K19" s="61">
        <f t="shared" si="1"/>
        <v>0</v>
      </c>
      <c r="L19" s="206">
        <f>L7+L8+L10+L14+L15+L17</f>
        <v>924.98</v>
      </c>
    </row>
    <row r="20" spans="1:12" ht="12.75" customHeight="1">
      <c r="A20" s="32" t="s">
        <v>2</v>
      </c>
      <c r="B20" s="33">
        <f>B11+B12</f>
        <v>82.83</v>
      </c>
      <c r="C20" s="33">
        <f aca="true" t="shared" si="2" ref="C20:K20">C11+C12</f>
        <v>2.44</v>
      </c>
      <c r="D20" s="33">
        <f t="shared" si="2"/>
        <v>1.1</v>
      </c>
      <c r="E20" s="33">
        <f t="shared" si="2"/>
        <v>0</v>
      </c>
      <c r="F20" s="33">
        <f t="shared" si="2"/>
        <v>0</v>
      </c>
      <c r="G20" s="33">
        <f t="shared" si="2"/>
        <v>0</v>
      </c>
      <c r="H20" s="33">
        <f t="shared" si="2"/>
        <v>0</v>
      </c>
      <c r="I20" s="33">
        <f t="shared" si="2"/>
        <v>30.021</v>
      </c>
      <c r="J20" s="33">
        <f t="shared" si="2"/>
        <v>0</v>
      </c>
      <c r="K20" s="33">
        <f t="shared" si="2"/>
        <v>0</v>
      </c>
      <c r="L20" s="207">
        <f>L11+L12</f>
        <v>116.391</v>
      </c>
    </row>
    <row r="21" spans="1:12" ht="12.75" customHeight="1">
      <c r="A21" s="62"/>
      <c r="B21" s="60"/>
      <c r="C21" s="60"/>
      <c r="D21" s="60"/>
      <c r="E21" s="60"/>
      <c r="F21" s="60"/>
      <c r="G21" s="60"/>
      <c r="H21" s="60"/>
      <c r="I21" s="60"/>
      <c r="J21" s="60"/>
      <c r="K21" s="60"/>
      <c r="L21" s="206"/>
    </row>
    <row r="22" spans="1:12" ht="12.75" customHeight="1">
      <c r="A22" s="65" t="s">
        <v>5</v>
      </c>
      <c r="B22" s="66">
        <f>SUM(B7:B17)</f>
        <v>966.6319999999998</v>
      </c>
      <c r="C22" s="66">
        <f aca="true" t="shared" si="3" ref="C22:K22">SUM(C7:C17)</f>
        <v>4.19</v>
      </c>
      <c r="D22" s="66">
        <f t="shared" si="3"/>
        <v>12.61</v>
      </c>
      <c r="E22" s="66">
        <f t="shared" si="3"/>
        <v>0</v>
      </c>
      <c r="F22" s="66">
        <f t="shared" si="3"/>
        <v>0</v>
      </c>
      <c r="G22" s="66">
        <f t="shared" si="3"/>
        <v>0</v>
      </c>
      <c r="H22" s="66">
        <f t="shared" si="3"/>
        <v>0</v>
      </c>
      <c r="I22" s="66">
        <f t="shared" si="3"/>
        <v>235.90500000000003</v>
      </c>
      <c r="J22" s="66">
        <f t="shared" si="3"/>
        <v>0</v>
      </c>
      <c r="K22" s="66">
        <f t="shared" si="3"/>
        <v>0</v>
      </c>
      <c r="L22" s="208">
        <f>SUM(L7:L17)</f>
        <v>1219.3370000000002</v>
      </c>
    </row>
    <row r="23" spans="1:12" s="83" customFormat="1" ht="12.75">
      <c r="A23" s="80"/>
      <c r="B23" s="80"/>
      <c r="C23" s="80"/>
      <c r="D23" s="85"/>
      <c r="E23" s="85"/>
      <c r="F23" s="85"/>
      <c r="G23" s="85"/>
      <c r="H23" s="80"/>
      <c r="I23" s="80"/>
      <c r="J23" s="80"/>
      <c r="K23" s="85"/>
      <c r="L23" s="85"/>
    </row>
    <row r="24" spans="1:13" s="83" customFormat="1" ht="12.75">
      <c r="A24" s="80" t="s">
        <v>8</v>
      </c>
      <c r="B24" s="86"/>
      <c r="C24" s="86"/>
      <c r="D24" s="86"/>
      <c r="E24" s="86"/>
      <c r="F24" s="86"/>
      <c r="G24" s="86"/>
      <c r="H24" s="86"/>
      <c r="I24" s="86"/>
      <c r="J24" s="86"/>
      <c r="K24" s="86"/>
      <c r="L24" s="86"/>
      <c r="M24" s="86"/>
    </row>
    <row r="25" spans="1:13" s="83" customFormat="1" ht="12.75">
      <c r="A25" s="86"/>
      <c r="B25" s="86"/>
      <c r="C25" s="86"/>
      <c r="D25" s="86"/>
      <c r="E25" s="86"/>
      <c r="F25" s="86"/>
      <c r="G25" s="86"/>
      <c r="H25" s="86"/>
      <c r="I25" s="86"/>
      <c r="J25" s="86"/>
      <c r="K25" s="86"/>
      <c r="L25" s="86"/>
      <c r="M25" s="86"/>
    </row>
    <row r="26" s="83" customFormat="1" ht="12.75">
      <c r="M26" s="86"/>
    </row>
    <row r="27" s="83" customFormat="1" ht="12.75"/>
    <row r="28" s="83" customFormat="1" ht="12.75"/>
    <row r="29" spans="2:8" s="83" customFormat="1" ht="12.75">
      <c r="B29" s="98"/>
      <c r="C29" s="98"/>
      <c r="D29" s="98"/>
      <c r="E29" s="98"/>
      <c r="F29" s="98"/>
      <c r="G29" s="98"/>
      <c r="H29" s="98"/>
    </row>
    <row r="30" spans="2:8" s="83" customFormat="1" ht="12.75">
      <c r="B30" s="98"/>
      <c r="C30" s="98"/>
      <c r="D30" s="98"/>
      <c r="E30" s="98"/>
      <c r="F30" s="98"/>
      <c r="G30" s="98"/>
      <c r="H30" s="98"/>
    </row>
    <row r="31" spans="2:8" s="83" customFormat="1" ht="12.75">
      <c r="B31" s="98"/>
      <c r="C31" s="98"/>
      <c r="D31" s="98"/>
      <c r="E31" s="98"/>
      <c r="F31" s="98"/>
      <c r="G31" s="98"/>
      <c r="H31" s="98"/>
    </row>
    <row r="32" spans="2:8" s="83" customFormat="1" ht="12.75">
      <c r="B32" s="98"/>
      <c r="C32" s="98"/>
      <c r="D32" s="98"/>
      <c r="E32" s="98"/>
      <c r="F32" s="98"/>
      <c r="G32" s="98"/>
      <c r="H32" s="98"/>
    </row>
    <row r="33" spans="2:8" s="83" customFormat="1" ht="12.75">
      <c r="B33" s="98"/>
      <c r="C33" s="98"/>
      <c r="D33" s="98"/>
      <c r="E33" s="98"/>
      <c r="F33" s="98"/>
      <c r="G33" s="98"/>
      <c r="H33" s="98"/>
    </row>
    <row r="34" spans="2:8" s="83" customFormat="1" ht="12.75">
      <c r="B34" s="98"/>
      <c r="C34" s="98"/>
      <c r="D34" s="98"/>
      <c r="E34" s="98"/>
      <c r="F34" s="98"/>
      <c r="G34" s="98"/>
      <c r="H34" s="98"/>
    </row>
    <row r="35" spans="2:8" s="83" customFormat="1" ht="12.75">
      <c r="B35" s="98"/>
      <c r="C35" s="98"/>
      <c r="D35" s="98"/>
      <c r="E35" s="98"/>
      <c r="F35" s="98"/>
      <c r="G35" s="98"/>
      <c r="H35" s="98"/>
    </row>
    <row r="36" spans="2:8" s="83" customFormat="1" ht="12.75">
      <c r="B36" s="98"/>
      <c r="C36" s="98"/>
      <c r="D36" s="98"/>
      <c r="E36" s="98"/>
      <c r="F36" s="98"/>
      <c r="G36" s="98"/>
      <c r="H36" s="98"/>
    </row>
    <row r="37" spans="2:8" s="83" customFormat="1" ht="12.75">
      <c r="B37" s="98"/>
      <c r="C37" s="98"/>
      <c r="D37" s="98"/>
      <c r="E37" s="98"/>
      <c r="F37" s="98"/>
      <c r="G37" s="98"/>
      <c r="H37" s="98"/>
    </row>
    <row r="38" spans="2:8" s="83" customFormat="1" ht="12.75">
      <c r="B38" s="98"/>
      <c r="C38" s="98"/>
      <c r="D38" s="98"/>
      <c r="E38" s="98"/>
      <c r="F38" s="98"/>
      <c r="G38" s="98"/>
      <c r="H38" s="98"/>
    </row>
    <row r="39" spans="2:8" s="83" customFormat="1" ht="12.75">
      <c r="B39" s="98"/>
      <c r="C39" s="98"/>
      <c r="D39" s="98"/>
      <c r="E39" s="98"/>
      <c r="F39" s="98"/>
      <c r="G39" s="98"/>
      <c r="H39" s="98"/>
    </row>
    <row r="40" spans="2:8" s="83" customFormat="1" ht="12.75">
      <c r="B40" s="98"/>
      <c r="C40" s="98"/>
      <c r="D40" s="98"/>
      <c r="E40" s="98"/>
      <c r="F40" s="98"/>
      <c r="G40" s="98"/>
      <c r="H40" s="98"/>
    </row>
    <row r="41" spans="2:8" s="83" customFormat="1" ht="12.75">
      <c r="B41" s="98"/>
      <c r="C41" s="98"/>
      <c r="D41" s="98"/>
      <c r="E41" s="98"/>
      <c r="F41" s="98"/>
      <c r="G41" s="98"/>
      <c r="H41" s="98"/>
    </row>
    <row r="42" spans="2:8" s="83" customFormat="1" ht="12.75">
      <c r="B42" s="98"/>
      <c r="C42" s="98"/>
      <c r="D42" s="98"/>
      <c r="E42" s="98"/>
      <c r="F42" s="98"/>
      <c r="G42" s="98"/>
      <c r="H42" s="98"/>
    </row>
    <row r="43" spans="2:8" s="83" customFormat="1" ht="12.75">
      <c r="B43" s="98"/>
      <c r="C43" s="98"/>
      <c r="D43" s="98"/>
      <c r="E43" s="98"/>
      <c r="F43" s="98"/>
      <c r="G43" s="98"/>
      <c r="H43" s="98"/>
    </row>
  </sheetData>
  <sheetProtection/>
  <printOptions/>
  <pageMargins left="0.7" right="0.7" top="0.75" bottom="0.75" header="0.3" footer="0.3"/>
  <pageSetup fitToHeight="1" fitToWidth="1" horizontalDpi="600" verticalDpi="600" orientation="landscape" paperSize="9" scale="70" r:id="rId1"/>
  <headerFooter>
    <oddHeader>&amp;L&amp;"Arial,Bold"Quarterly provisional figures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V43"/>
  <sheetViews>
    <sheetView showGridLines="0" zoomScale="85" zoomScaleNormal="85" workbookViewId="0" topLeftCell="A1">
      <selection activeCell="A1" sqref="A1"/>
    </sheetView>
  </sheetViews>
  <sheetFormatPr defaultColWidth="9.140625" defaultRowHeight="12.75"/>
  <cols>
    <col min="1" max="1" width="34.28125" style="0" customWidth="1"/>
    <col min="2" max="9" width="17.140625" style="2" customWidth="1"/>
    <col min="10" max="22" width="9.140625" style="83" customWidth="1"/>
  </cols>
  <sheetData>
    <row r="1" spans="1:9" ht="12.75">
      <c r="A1" s="19" t="s">
        <v>161</v>
      </c>
      <c r="B1" s="19"/>
      <c r="C1" s="19"/>
      <c r="D1" s="19"/>
      <c r="E1" s="19"/>
      <c r="F1" s="19"/>
      <c r="G1" s="10"/>
      <c r="H1" s="10"/>
      <c r="I1" s="10"/>
    </row>
    <row r="2" spans="1:9" ht="12.75">
      <c r="A2" s="110" t="s">
        <v>220</v>
      </c>
      <c r="B2" s="19"/>
      <c r="C2" s="19"/>
      <c r="D2" s="19"/>
      <c r="E2" s="19"/>
      <c r="F2" s="19"/>
      <c r="G2" s="10"/>
      <c r="H2" s="10"/>
      <c r="I2" s="10"/>
    </row>
    <row r="3" spans="1:9" ht="12.75">
      <c r="A3" s="19"/>
      <c r="B3" s="19"/>
      <c r="C3" s="19"/>
      <c r="D3" s="19"/>
      <c r="E3" s="19"/>
      <c r="F3" s="19"/>
      <c r="G3" s="31"/>
      <c r="H3" s="31"/>
      <c r="I3" s="31"/>
    </row>
    <row r="4" spans="1:9" ht="12.75">
      <c r="A4" s="20"/>
      <c r="B4" s="26"/>
      <c r="C4" s="26"/>
      <c r="D4" s="26"/>
      <c r="E4" s="26"/>
      <c r="F4" s="31"/>
      <c r="G4" s="21"/>
      <c r="H4" s="21"/>
      <c r="I4" s="21" t="s">
        <v>31</v>
      </c>
    </row>
    <row r="5" spans="1:22" s="18" customFormat="1" ht="114.75">
      <c r="A5" s="63" t="s">
        <v>146</v>
      </c>
      <c r="B5" s="124" t="s">
        <v>172</v>
      </c>
      <c r="C5" s="124" t="s">
        <v>179</v>
      </c>
      <c r="D5" s="124" t="s">
        <v>177</v>
      </c>
      <c r="E5" s="124" t="s">
        <v>178</v>
      </c>
      <c r="F5" s="124" t="s">
        <v>173</v>
      </c>
      <c r="G5" s="124" t="s">
        <v>174</v>
      </c>
      <c r="H5" s="124" t="s">
        <v>175</v>
      </c>
      <c r="I5" s="124" t="s">
        <v>176</v>
      </c>
      <c r="J5" s="84"/>
      <c r="K5" s="84"/>
      <c r="L5" s="84"/>
      <c r="M5" s="84"/>
      <c r="N5" s="84"/>
      <c r="O5" s="84"/>
      <c r="P5" s="84"/>
      <c r="Q5" s="135"/>
      <c r="R5" s="84"/>
      <c r="S5" s="84"/>
      <c r="T5" s="84"/>
      <c r="U5" s="84"/>
      <c r="V5" s="84"/>
    </row>
    <row r="6" spans="1:12" ht="12.75" customHeight="1">
      <c r="A6" s="30"/>
      <c r="B6" s="72"/>
      <c r="C6" s="72"/>
      <c r="D6" s="72"/>
      <c r="E6" s="72"/>
      <c r="F6" s="72"/>
      <c r="G6" s="72"/>
      <c r="H6" s="72"/>
      <c r="I6" s="72"/>
      <c r="J6" s="88"/>
      <c r="K6" s="85"/>
      <c r="L6" s="89"/>
    </row>
    <row r="7" spans="1:12" ht="12.75" customHeight="1">
      <c r="A7" s="55" t="s">
        <v>137</v>
      </c>
      <c r="B7" s="122">
        <v>0</v>
      </c>
      <c r="C7" s="122">
        <v>0</v>
      </c>
      <c r="D7" s="122">
        <v>5798.5599999999995</v>
      </c>
      <c r="E7" s="76">
        <v>2474.49</v>
      </c>
      <c r="F7" s="204">
        <v>8273.05</v>
      </c>
      <c r="G7" s="133" t="str">
        <f aca="true" t="shared" si="0" ref="G7:G17">IF(B7=0,"0.0%",$B7/SUM(B7:C7))</f>
        <v>0.0%</v>
      </c>
      <c r="H7" s="136">
        <f aca="true" t="shared" si="1" ref="H7:H17">$B7/SUM(B7:D7)</f>
        <v>0</v>
      </c>
      <c r="I7" s="136">
        <f>B7/F7</f>
        <v>0</v>
      </c>
      <c r="L7" s="196"/>
    </row>
    <row r="8" spans="1:12" ht="12.75" customHeight="1">
      <c r="A8" s="30" t="s">
        <v>138</v>
      </c>
      <c r="B8" s="118">
        <v>0</v>
      </c>
      <c r="C8" s="118">
        <v>0</v>
      </c>
      <c r="D8" s="118">
        <v>6194</v>
      </c>
      <c r="E8" s="118">
        <v>1830</v>
      </c>
      <c r="F8" s="209">
        <v>8024</v>
      </c>
      <c r="G8" s="132" t="str">
        <f t="shared" si="0"/>
        <v>0.0%</v>
      </c>
      <c r="H8" s="132">
        <f t="shared" si="1"/>
        <v>0</v>
      </c>
      <c r="I8" s="132">
        <f aca="true" t="shared" si="2" ref="I8:I17">B8/F8</f>
        <v>0</v>
      </c>
      <c r="L8" s="196"/>
    </row>
    <row r="9" spans="1:12" ht="12.75" customHeight="1">
      <c r="A9" s="59" t="s">
        <v>139</v>
      </c>
      <c r="B9" s="119">
        <v>0</v>
      </c>
      <c r="C9" s="119">
        <v>332.78</v>
      </c>
      <c r="D9" s="119">
        <v>7481.2</v>
      </c>
      <c r="E9" s="119">
        <v>1753.73</v>
      </c>
      <c r="F9" s="206">
        <v>9567.71</v>
      </c>
      <c r="G9" s="133" t="str">
        <f t="shared" si="0"/>
        <v>0.0%</v>
      </c>
      <c r="H9" s="133">
        <f t="shared" si="1"/>
        <v>0</v>
      </c>
      <c r="I9" s="133">
        <f t="shared" si="2"/>
        <v>0</v>
      </c>
      <c r="L9" s="196"/>
    </row>
    <row r="10" spans="1:12" ht="12.75" customHeight="1">
      <c r="A10" s="30" t="s">
        <v>1</v>
      </c>
      <c r="B10" s="118">
        <v>0</v>
      </c>
      <c r="C10" s="118">
        <v>832.88</v>
      </c>
      <c r="D10" s="118">
        <v>6131.42</v>
      </c>
      <c r="E10" s="118">
        <v>1053.98</v>
      </c>
      <c r="F10" s="209">
        <v>8018.280000000001</v>
      </c>
      <c r="G10" s="132" t="str">
        <f t="shared" si="0"/>
        <v>0.0%</v>
      </c>
      <c r="H10" s="132">
        <f t="shared" si="1"/>
        <v>0</v>
      </c>
      <c r="I10" s="132">
        <f>B10/F10</f>
        <v>0</v>
      </c>
      <c r="L10" s="196"/>
    </row>
    <row r="11" spans="1:12" ht="12.75" customHeight="1">
      <c r="A11" s="59" t="s">
        <v>140</v>
      </c>
      <c r="B11" s="119">
        <v>0</v>
      </c>
      <c r="C11" s="119">
        <v>0</v>
      </c>
      <c r="D11" s="119">
        <v>4596.12</v>
      </c>
      <c r="E11" s="119">
        <v>1691.2</v>
      </c>
      <c r="F11" s="206">
        <v>6287.32</v>
      </c>
      <c r="G11" s="133" t="str">
        <f t="shared" si="0"/>
        <v>0.0%</v>
      </c>
      <c r="H11" s="133">
        <f t="shared" si="1"/>
        <v>0</v>
      </c>
      <c r="I11" s="133">
        <f t="shared" si="2"/>
        <v>0</v>
      </c>
      <c r="L11" s="196"/>
    </row>
    <row r="12" spans="1:12" ht="12.75" customHeight="1">
      <c r="A12" s="30" t="s">
        <v>141</v>
      </c>
      <c r="B12" s="118">
        <v>0</v>
      </c>
      <c r="C12" s="118">
        <v>108.08</v>
      </c>
      <c r="D12" s="118">
        <v>3286.8</v>
      </c>
      <c r="E12" s="118">
        <v>604.0699999999999</v>
      </c>
      <c r="F12" s="209">
        <v>3998.95</v>
      </c>
      <c r="G12" s="132" t="str">
        <f t="shared" si="0"/>
        <v>0.0%</v>
      </c>
      <c r="H12" s="132">
        <f t="shared" si="1"/>
        <v>0</v>
      </c>
      <c r="I12" s="132">
        <f t="shared" si="2"/>
        <v>0</v>
      </c>
      <c r="L12" s="196"/>
    </row>
    <row r="13" spans="1:12" ht="12.75" customHeight="1">
      <c r="A13" s="59" t="s">
        <v>142</v>
      </c>
      <c r="B13" s="119">
        <v>287.4</v>
      </c>
      <c r="C13" s="119">
        <v>0</v>
      </c>
      <c r="D13" s="119">
        <v>1488.8200000000002</v>
      </c>
      <c r="E13" s="119">
        <v>1230.48</v>
      </c>
      <c r="F13" s="206">
        <v>3006.7000000000003</v>
      </c>
      <c r="G13" s="133">
        <f>IF(B13=0,"0.0%",$B13/SUM(B13:C13))</f>
        <v>1</v>
      </c>
      <c r="H13" s="133">
        <f t="shared" si="1"/>
        <v>0.1618042810012273</v>
      </c>
      <c r="I13" s="133">
        <f>B13/F13</f>
        <v>0.09558652343100407</v>
      </c>
      <c r="L13" s="196"/>
    </row>
    <row r="14" spans="1:12" ht="12.75" customHeight="1">
      <c r="A14" s="30" t="s">
        <v>143</v>
      </c>
      <c r="B14" s="118">
        <v>0</v>
      </c>
      <c r="C14" s="118">
        <v>148.8</v>
      </c>
      <c r="D14" s="118">
        <v>5459.23</v>
      </c>
      <c r="E14" s="118">
        <v>993.5</v>
      </c>
      <c r="F14" s="209">
        <v>6601.53</v>
      </c>
      <c r="G14" s="132" t="str">
        <f t="shared" si="0"/>
        <v>0.0%</v>
      </c>
      <c r="H14" s="132">
        <f t="shared" si="1"/>
        <v>0</v>
      </c>
      <c r="I14" s="132">
        <f t="shared" si="2"/>
        <v>0</v>
      </c>
      <c r="L14" s="196"/>
    </row>
    <row r="15" spans="1:12" ht="12.75" customHeight="1">
      <c r="A15" s="59" t="s">
        <v>144</v>
      </c>
      <c r="B15" s="119">
        <v>0</v>
      </c>
      <c r="C15" s="119">
        <v>54.92</v>
      </c>
      <c r="D15" s="119">
        <v>5995.5199999999995</v>
      </c>
      <c r="E15" s="119">
        <v>921.96</v>
      </c>
      <c r="F15" s="206">
        <v>6972.4</v>
      </c>
      <c r="G15" s="133" t="str">
        <f t="shared" si="0"/>
        <v>0.0%</v>
      </c>
      <c r="H15" s="133">
        <f t="shared" si="1"/>
        <v>0</v>
      </c>
      <c r="I15" s="133">
        <f t="shared" si="2"/>
        <v>0</v>
      </c>
      <c r="L15" s="196"/>
    </row>
    <row r="16" spans="1:12" ht="12.75" customHeight="1">
      <c r="A16" s="30" t="s">
        <v>85</v>
      </c>
      <c r="B16" s="118">
        <v>0</v>
      </c>
      <c r="C16" s="118">
        <v>0</v>
      </c>
      <c r="D16" s="118">
        <v>4745.62</v>
      </c>
      <c r="E16" s="118">
        <v>2721.2</v>
      </c>
      <c r="F16" s="209">
        <v>7466.82</v>
      </c>
      <c r="G16" s="132" t="str">
        <f t="shared" si="0"/>
        <v>0.0%</v>
      </c>
      <c r="H16" s="132">
        <f t="shared" si="1"/>
        <v>0</v>
      </c>
      <c r="I16" s="132">
        <f t="shared" si="2"/>
        <v>0</v>
      </c>
      <c r="L16" s="196"/>
    </row>
    <row r="17" spans="1:12" ht="12.75" customHeight="1">
      <c r="A17" s="59" t="s">
        <v>145</v>
      </c>
      <c r="B17" s="119">
        <v>0</v>
      </c>
      <c r="C17" s="119">
        <v>0</v>
      </c>
      <c r="D17" s="119">
        <v>5435.81</v>
      </c>
      <c r="E17" s="119">
        <v>920.76</v>
      </c>
      <c r="F17" s="206">
        <v>6356.570000000001</v>
      </c>
      <c r="G17" s="133" t="str">
        <f t="shared" si="0"/>
        <v>0.0%</v>
      </c>
      <c r="H17" s="133">
        <f t="shared" si="1"/>
        <v>0</v>
      </c>
      <c r="I17" s="133">
        <f t="shared" si="2"/>
        <v>0</v>
      </c>
      <c r="L17" s="196"/>
    </row>
    <row r="18" spans="1:9" ht="12.75" customHeight="1">
      <c r="A18" s="30"/>
      <c r="B18" s="118"/>
      <c r="C18" s="118"/>
      <c r="D18" s="118"/>
      <c r="E18" s="118"/>
      <c r="F18" s="209"/>
      <c r="G18" s="132"/>
      <c r="H18" s="132"/>
      <c r="I18" s="132"/>
    </row>
    <row r="19" spans="1:9" ht="12.75" customHeight="1">
      <c r="A19" s="59" t="s">
        <v>0</v>
      </c>
      <c r="B19" s="120">
        <f>B7+B8+B10+B14+B15+B17</f>
        <v>0</v>
      </c>
      <c r="C19" s="120">
        <f>C7+C8+C10+C14+C15+C17</f>
        <v>1036.6000000000001</v>
      </c>
      <c r="D19" s="120">
        <f>D7+D8+D10+D14+D15+D17</f>
        <v>35014.54</v>
      </c>
      <c r="E19" s="120">
        <f>E7+E8+E10+E14+E15+E17</f>
        <v>8194.689999999999</v>
      </c>
      <c r="F19" s="206">
        <f>F7+F8+F10+F14+F15+F17</f>
        <v>44245.83</v>
      </c>
      <c r="G19" s="133" t="str">
        <f>IF(B19=0,"0.0%",$B19/SUM(B19:C19))</f>
        <v>0.0%</v>
      </c>
      <c r="H19" s="133">
        <f>$B19/SUM(B19:D19)</f>
        <v>0</v>
      </c>
      <c r="I19" s="133">
        <f>B19/F19</f>
        <v>0</v>
      </c>
    </row>
    <row r="20" spans="1:9" ht="12.75" customHeight="1">
      <c r="A20" s="32" t="s">
        <v>2</v>
      </c>
      <c r="B20" s="33">
        <f>B11+B12</f>
        <v>0</v>
      </c>
      <c r="C20" s="33">
        <f>C11+C12</f>
        <v>108.08</v>
      </c>
      <c r="D20" s="33">
        <f>D11+D12</f>
        <v>7882.92</v>
      </c>
      <c r="E20" s="33">
        <f>E11+E12</f>
        <v>2295.27</v>
      </c>
      <c r="F20" s="207">
        <f>F11+F12</f>
        <v>10286.27</v>
      </c>
      <c r="G20" s="132" t="str">
        <f>IF(B20=0,"0.0%",$B20/SUM(B20:C20))</f>
        <v>0.0%</v>
      </c>
      <c r="H20" s="132">
        <f>$B20/SUM(B20:D20)</f>
        <v>0</v>
      </c>
      <c r="I20" s="132">
        <f>B20/F20</f>
        <v>0</v>
      </c>
    </row>
    <row r="21" spans="1:9" ht="12.75" customHeight="1">
      <c r="A21" s="62"/>
      <c r="B21" s="119"/>
      <c r="C21" s="119"/>
      <c r="D21" s="119"/>
      <c r="E21" s="119"/>
      <c r="F21" s="206"/>
      <c r="G21" s="133"/>
      <c r="H21" s="133"/>
      <c r="I21" s="133"/>
    </row>
    <row r="22" spans="1:9" ht="12.75" customHeight="1">
      <c r="A22" s="65" t="s">
        <v>5</v>
      </c>
      <c r="B22" s="121">
        <f>SUM(B7:B17)</f>
        <v>287.4</v>
      </c>
      <c r="C22" s="121">
        <f>SUM(C7:C17)</f>
        <v>1477.4599999999998</v>
      </c>
      <c r="D22" s="121">
        <f>SUM(D7:D17)</f>
        <v>56613.09999999999</v>
      </c>
      <c r="E22" s="121">
        <f>SUM(E7:E17)</f>
        <v>16195.37</v>
      </c>
      <c r="F22" s="212">
        <f>SUM(F7:F17)</f>
        <v>74573.33</v>
      </c>
      <c r="G22" s="213">
        <f>IF(B22=0,"0.0%",$B22/SUM(B22:C22))</f>
        <v>0.1628457781353762</v>
      </c>
      <c r="H22" s="214">
        <f>$B22/SUM(B22:D22)</f>
        <v>0.004923090837706559</v>
      </c>
      <c r="I22" s="134">
        <f>$B22/SUM(B22:E22)</f>
        <v>0.0038539247208083643</v>
      </c>
    </row>
    <row r="23" spans="1:9" s="83" customFormat="1" ht="12.75">
      <c r="A23" s="80"/>
      <c r="B23" s="80"/>
      <c r="C23" s="80"/>
      <c r="D23" s="85"/>
      <c r="E23" s="85"/>
      <c r="F23" s="85"/>
      <c r="G23" s="85"/>
      <c r="H23" s="85"/>
      <c r="I23" s="85"/>
    </row>
    <row r="24" spans="1:10" s="83" customFormat="1" ht="12.75">
      <c r="A24" s="80" t="s">
        <v>8</v>
      </c>
      <c r="B24" s="86"/>
      <c r="C24" s="86"/>
      <c r="D24" s="86"/>
      <c r="E24" s="86"/>
      <c r="F24" s="86"/>
      <c r="G24" s="86"/>
      <c r="H24" s="86"/>
      <c r="I24" s="86"/>
      <c r="J24" s="86"/>
    </row>
    <row r="25" spans="1:10" s="83" customFormat="1" ht="12.75">
      <c r="A25" s="86"/>
      <c r="B25" s="86"/>
      <c r="C25" s="86"/>
      <c r="D25" s="86"/>
      <c r="E25" s="86"/>
      <c r="F25" s="86"/>
      <c r="G25" s="86"/>
      <c r="H25" s="86"/>
      <c r="I25" s="86"/>
      <c r="J25" s="86"/>
    </row>
    <row r="26" s="83" customFormat="1" ht="12.75">
      <c r="J26" s="86"/>
    </row>
    <row r="27" s="83" customFormat="1" ht="12.75"/>
    <row r="28" s="83" customFormat="1" ht="12.75"/>
    <row r="29" spans="2:9" s="83" customFormat="1" ht="12.75">
      <c r="B29" s="98"/>
      <c r="C29" s="98"/>
      <c r="D29" s="98"/>
      <c r="E29" s="98"/>
      <c r="F29" s="98"/>
      <c r="G29" s="98"/>
      <c r="H29" s="98"/>
      <c r="I29" s="98"/>
    </row>
    <row r="30" spans="2:9" s="83" customFormat="1" ht="12.75">
      <c r="B30" s="98"/>
      <c r="C30" s="98"/>
      <c r="D30" s="98"/>
      <c r="E30" s="98"/>
      <c r="F30" s="98"/>
      <c r="G30" s="98"/>
      <c r="H30" s="98"/>
      <c r="I30" s="98"/>
    </row>
    <row r="31" spans="2:9" s="83" customFormat="1" ht="12.75">
      <c r="B31" s="98"/>
      <c r="C31" s="98"/>
      <c r="D31" s="98"/>
      <c r="E31" s="98"/>
      <c r="F31" s="98"/>
      <c r="G31" s="98"/>
      <c r="H31" s="98"/>
      <c r="I31" s="98"/>
    </row>
    <row r="32" spans="2:9" s="83" customFormat="1" ht="12.75">
      <c r="B32" s="98"/>
      <c r="C32" s="98"/>
      <c r="D32" s="98"/>
      <c r="E32" s="98"/>
      <c r="F32" s="98"/>
      <c r="G32" s="98"/>
      <c r="H32" s="98"/>
      <c r="I32" s="98"/>
    </row>
    <row r="33" spans="2:9" s="83" customFormat="1" ht="12.75">
      <c r="B33" s="98"/>
      <c r="C33" s="98"/>
      <c r="D33" s="98"/>
      <c r="E33" s="98"/>
      <c r="F33" s="98"/>
      <c r="G33" s="98"/>
      <c r="H33" s="98"/>
      <c r="I33" s="98"/>
    </row>
    <row r="34" spans="2:9" s="83" customFormat="1" ht="12.75">
      <c r="B34" s="98"/>
      <c r="C34" s="98"/>
      <c r="D34" s="98"/>
      <c r="E34" s="98"/>
      <c r="F34" s="98"/>
      <c r="G34" s="98"/>
      <c r="H34" s="98"/>
      <c r="I34" s="98"/>
    </row>
    <row r="35" spans="2:9" s="83" customFormat="1" ht="12.75">
      <c r="B35" s="98"/>
      <c r="C35" s="98"/>
      <c r="D35" s="98"/>
      <c r="E35" s="98"/>
      <c r="F35" s="98"/>
      <c r="G35" s="98"/>
      <c r="H35" s="98"/>
      <c r="I35" s="98"/>
    </row>
    <row r="36" spans="2:9" s="83" customFormat="1" ht="12.75">
      <c r="B36" s="98"/>
      <c r="C36" s="98"/>
      <c r="D36" s="98"/>
      <c r="E36" s="98"/>
      <c r="F36" s="98"/>
      <c r="G36" s="98"/>
      <c r="H36" s="98"/>
      <c r="I36" s="98"/>
    </row>
    <row r="37" spans="2:9" s="83" customFormat="1" ht="12.75">
      <c r="B37" s="98"/>
      <c r="C37" s="98"/>
      <c r="D37" s="98"/>
      <c r="E37" s="98"/>
      <c r="F37" s="98"/>
      <c r="G37" s="98"/>
      <c r="H37" s="98"/>
      <c r="I37" s="98"/>
    </row>
    <row r="38" spans="2:9" s="83" customFormat="1" ht="12.75">
      <c r="B38" s="98"/>
      <c r="C38" s="98"/>
      <c r="D38" s="98"/>
      <c r="E38" s="98"/>
      <c r="F38" s="98"/>
      <c r="G38" s="98"/>
      <c r="H38" s="98"/>
      <c r="I38" s="98"/>
    </row>
    <row r="39" spans="2:9" s="83" customFormat="1" ht="12.75">
      <c r="B39" s="98"/>
      <c r="C39" s="98"/>
      <c r="D39" s="98"/>
      <c r="E39" s="98"/>
      <c r="F39" s="98"/>
      <c r="G39" s="98"/>
      <c r="H39" s="98"/>
      <c r="I39" s="98"/>
    </row>
    <row r="40" spans="2:9" s="83" customFormat="1" ht="12.75">
      <c r="B40" s="98"/>
      <c r="C40" s="98"/>
      <c r="D40" s="98"/>
      <c r="E40" s="98"/>
      <c r="F40" s="98"/>
      <c r="G40" s="98"/>
      <c r="H40" s="98"/>
      <c r="I40" s="98"/>
    </row>
    <row r="41" spans="2:9" s="83" customFormat="1" ht="12.75">
      <c r="B41" s="98"/>
      <c r="C41" s="98"/>
      <c r="D41" s="98"/>
      <c r="E41" s="98"/>
      <c r="F41" s="98"/>
      <c r="G41" s="98"/>
      <c r="H41" s="98"/>
      <c r="I41" s="98"/>
    </row>
    <row r="42" spans="2:9" s="83" customFormat="1" ht="12.75">
      <c r="B42" s="98"/>
      <c r="C42" s="98"/>
      <c r="D42" s="98"/>
      <c r="E42" s="98"/>
      <c r="F42" s="98"/>
      <c r="G42" s="98"/>
      <c r="H42" s="98"/>
      <c r="I42" s="98"/>
    </row>
    <row r="43" spans="2:9" s="83" customFormat="1" ht="12.75">
      <c r="B43" s="98"/>
      <c r="C43" s="98"/>
      <c r="D43" s="98"/>
      <c r="E43" s="98"/>
      <c r="F43" s="98"/>
      <c r="G43" s="98"/>
      <c r="H43" s="98"/>
      <c r="I43" s="98"/>
    </row>
  </sheetData>
  <sheetProtection/>
  <printOptions/>
  <pageMargins left="0.7" right="0.7" top="0.75" bottom="0.75" header="0.3" footer="0.3"/>
  <pageSetup fitToHeight="1" fitToWidth="1" horizontalDpi="600" verticalDpi="600" orientation="landscape" paperSize="9" scale="96" r:id="rId1"/>
  <headerFooter>
    <oddHeader>&amp;L&amp;"Arial,Bold"Quarterly provisional figures</oddHeader>
  </headerFooter>
  <ignoredErrors>
    <ignoredError sqref="G7:G17 H12:H17 H7:H9 H10:H11"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U43"/>
  <sheetViews>
    <sheetView showGridLines="0" zoomScale="85" zoomScaleNormal="85" workbookViewId="0" topLeftCell="A1">
      <selection activeCell="A1" sqref="A1"/>
    </sheetView>
  </sheetViews>
  <sheetFormatPr defaultColWidth="9.140625" defaultRowHeight="12.75"/>
  <cols>
    <col min="1" max="1" width="34.28125" style="0" customWidth="1"/>
    <col min="2" max="7" width="17.140625" style="2" customWidth="1"/>
    <col min="8" max="21" width="9.140625" style="83" customWidth="1"/>
  </cols>
  <sheetData>
    <row r="1" spans="1:7" ht="12.75">
      <c r="A1" s="19" t="s">
        <v>199</v>
      </c>
      <c r="B1" s="19"/>
      <c r="C1" s="19"/>
      <c r="D1" s="19"/>
      <c r="E1" s="19"/>
      <c r="F1" s="19"/>
      <c r="G1" s="10"/>
    </row>
    <row r="2" spans="1:7" ht="12.75">
      <c r="A2" s="110" t="s">
        <v>220</v>
      </c>
      <c r="B2" s="19"/>
      <c r="C2" s="19"/>
      <c r="D2" s="19"/>
      <c r="E2" s="19"/>
      <c r="F2" s="19"/>
      <c r="G2" s="10"/>
    </row>
    <row r="3" spans="1:8" ht="12.75">
      <c r="A3" s="19"/>
      <c r="B3" s="19"/>
      <c r="C3" s="19"/>
      <c r="D3" s="19"/>
      <c r="E3" s="19"/>
      <c r="F3" s="19"/>
      <c r="G3" s="31"/>
      <c r="H3" s="86"/>
    </row>
    <row r="4" spans="1:8" ht="12.75">
      <c r="A4" s="20"/>
      <c r="B4" s="26"/>
      <c r="C4" s="26"/>
      <c r="D4" s="26"/>
      <c r="E4" s="26"/>
      <c r="F4" s="31"/>
      <c r="G4" s="21" t="s">
        <v>55</v>
      </c>
      <c r="H4" s="86"/>
    </row>
    <row r="5" spans="1:21" s="18" customFormat="1" ht="75" customHeight="1">
      <c r="A5" s="63" t="s">
        <v>146</v>
      </c>
      <c r="B5" s="64" t="s">
        <v>16</v>
      </c>
      <c r="C5" s="64" t="s">
        <v>14</v>
      </c>
      <c r="D5" s="64" t="s">
        <v>15</v>
      </c>
      <c r="E5" s="64" t="s">
        <v>200</v>
      </c>
      <c r="F5" s="64" t="s">
        <v>201</v>
      </c>
      <c r="G5" s="64" t="s">
        <v>202</v>
      </c>
      <c r="H5" s="84"/>
      <c r="I5" s="84"/>
      <c r="J5" s="84"/>
      <c r="K5" s="84"/>
      <c r="L5" s="84"/>
      <c r="M5" s="84"/>
      <c r="N5" s="84"/>
      <c r="O5" s="84"/>
      <c r="P5" s="84"/>
      <c r="Q5" s="84"/>
      <c r="R5" s="84"/>
      <c r="S5" s="84"/>
      <c r="T5" s="84"/>
      <c r="U5" s="84"/>
    </row>
    <row r="6" spans="1:11" ht="12.75" customHeight="1">
      <c r="A6" s="30"/>
      <c r="B6" s="72"/>
      <c r="C6" s="72"/>
      <c r="D6" s="72"/>
      <c r="E6" s="72"/>
      <c r="F6" s="72"/>
      <c r="G6" s="72"/>
      <c r="H6" s="85"/>
      <c r="I6" s="88"/>
      <c r="J6" s="85"/>
      <c r="K6" s="89"/>
    </row>
    <row r="7" spans="1:7" ht="12.75" customHeight="1">
      <c r="A7" s="55" t="s">
        <v>137</v>
      </c>
      <c r="B7" s="56">
        <v>5579.98</v>
      </c>
      <c r="C7" s="56">
        <v>1536.45</v>
      </c>
      <c r="D7" s="56">
        <v>1120.21</v>
      </c>
      <c r="E7" s="210">
        <f>B7+C7+D7</f>
        <v>8236.64</v>
      </c>
      <c r="F7" s="56">
        <v>2291.92</v>
      </c>
      <c r="G7" s="210">
        <f>E7+F7</f>
        <v>10528.56</v>
      </c>
    </row>
    <row r="8" spans="1:7" ht="12.75" customHeight="1">
      <c r="A8" s="30" t="s">
        <v>138</v>
      </c>
      <c r="B8" s="57">
        <v>6414</v>
      </c>
      <c r="C8" s="57">
        <v>2463</v>
      </c>
      <c r="D8" s="57">
        <v>503.24</v>
      </c>
      <c r="E8" s="209">
        <f aca="true" t="shared" si="0" ref="E8:E17">B8+C8+D8</f>
        <v>9380.24</v>
      </c>
      <c r="F8" s="57">
        <v>492</v>
      </c>
      <c r="G8" s="209">
        <f aca="true" t="shared" si="1" ref="G8:G17">E8+F8</f>
        <v>9872.24</v>
      </c>
    </row>
    <row r="9" spans="1:7" ht="12.75" customHeight="1">
      <c r="A9" s="59" t="s">
        <v>139</v>
      </c>
      <c r="B9" s="60">
        <v>8938.77</v>
      </c>
      <c r="C9" s="60">
        <v>1476.22</v>
      </c>
      <c r="D9" s="60">
        <v>569.44</v>
      </c>
      <c r="E9" s="206">
        <f t="shared" si="0"/>
        <v>10984.43</v>
      </c>
      <c r="F9" s="60">
        <v>1534.96</v>
      </c>
      <c r="G9" s="206">
        <f t="shared" si="1"/>
        <v>12519.39</v>
      </c>
    </row>
    <row r="10" spans="1:7" ht="12.75" customHeight="1">
      <c r="A10" s="30" t="s">
        <v>1</v>
      </c>
      <c r="B10" s="57">
        <v>17252.18</v>
      </c>
      <c r="C10" s="57">
        <v>3167.23</v>
      </c>
      <c r="D10" s="57">
        <v>1016.67</v>
      </c>
      <c r="E10" s="209">
        <f t="shared" si="0"/>
        <v>21436.079999999998</v>
      </c>
      <c r="F10" s="57">
        <v>4954.16</v>
      </c>
      <c r="G10" s="209">
        <f t="shared" si="1"/>
        <v>26390.239999999998</v>
      </c>
    </row>
    <row r="11" spans="1:7" ht="12.75" customHeight="1">
      <c r="A11" s="59" t="s">
        <v>140</v>
      </c>
      <c r="B11" s="60">
        <v>7480.62</v>
      </c>
      <c r="C11" s="60">
        <v>1053.47</v>
      </c>
      <c r="D11" s="60">
        <v>517.39</v>
      </c>
      <c r="E11" s="206">
        <f t="shared" si="0"/>
        <v>9051.48</v>
      </c>
      <c r="F11" s="60">
        <v>2359.53</v>
      </c>
      <c r="G11" s="206">
        <f t="shared" si="1"/>
        <v>11411.01</v>
      </c>
    </row>
    <row r="12" spans="1:7" ht="12.75" customHeight="1">
      <c r="A12" s="30" t="s">
        <v>141</v>
      </c>
      <c r="B12" s="57">
        <v>6567.35</v>
      </c>
      <c r="C12" s="57">
        <v>1671.26</v>
      </c>
      <c r="D12" s="57">
        <v>846.18</v>
      </c>
      <c r="E12" s="209">
        <f t="shared" si="0"/>
        <v>9084.79</v>
      </c>
      <c r="F12" s="57">
        <v>1045.49</v>
      </c>
      <c r="G12" s="209">
        <f t="shared" si="1"/>
        <v>10130.28</v>
      </c>
    </row>
    <row r="13" spans="1:7" ht="12.75" customHeight="1">
      <c r="A13" s="59" t="s">
        <v>142</v>
      </c>
      <c r="B13" s="60">
        <v>4395.96</v>
      </c>
      <c r="C13" s="60">
        <v>751.61</v>
      </c>
      <c r="D13" s="60">
        <v>230.56</v>
      </c>
      <c r="E13" s="206">
        <f t="shared" si="0"/>
        <v>5378.13</v>
      </c>
      <c r="F13" s="60">
        <v>1339.19</v>
      </c>
      <c r="G13" s="206">
        <f t="shared" si="1"/>
        <v>6717.32</v>
      </c>
    </row>
    <row r="14" spans="1:7" ht="12.75" customHeight="1">
      <c r="A14" s="30" t="s">
        <v>143</v>
      </c>
      <c r="B14" s="57">
        <v>5771.73</v>
      </c>
      <c r="C14" s="57">
        <v>1481.92</v>
      </c>
      <c r="D14" s="57">
        <v>793.49</v>
      </c>
      <c r="E14" s="209">
        <f t="shared" si="0"/>
        <v>8047.139999999999</v>
      </c>
      <c r="F14" s="57">
        <v>1028.18</v>
      </c>
      <c r="G14" s="209">
        <f t="shared" si="1"/>
        <v>9075.32</v>
      </c>
    </row>
    <row r="15" spans="1:7" ht="12.75" customHeight="1">
      <c r="A15" s="59" t="s">
        <v>144</v>
      </c>
      <c r="B15" s="60">
        <v>5938.85</v>
      </c>
      <c r="C15" s="60">
        <v>1134.21</v>
      </c>
      <c r="D15" s="60">
        <v>217.09</v>
      </c>
      <c r="E15" s="206">
        <f t="shared" si="0"/>
        <v>7290.150000000001</v>
      </c>
      <c r="F15" s="60">
        <v>1447.6100000000001</v>
      </c>
      <c r="G15" s="206">
        <f t="shared" si="1"/>
        <v>8737.76</v>
      </c>
    </row>
    <row r="16" spans="1:7" ht="12.75" customHeight="1">
      <c r="A16" s="30" t="s">
        <v>85</v>
      </c>
      <c r="B16" s="57">
        <v>5783.32</v>
      </c>
      <c r="C16" s="57">
        <v>1217.38</v>
      </c>
      <c r="D16" s="57">
        <v>394.08</v>
      </c>
      <c r="E16" s="209">
        <f t="shared" si="0"/>
        <v>7394.78</v>
      </c>
      <c r="F16" s="57">
        <v>1464.31</v>
      </c>
      <c r="G16" s="209">
        <f t="shared" si="1"/>
        <v>8859.09</v>
      </c>
    </row>
    <row r="17" spans="1:7" ht="12.75" customHeight="1">
      <c r="A17" s="59" t="s">
        <v>145</v>
      </c>
      <c r="B17" s="60">
        <v>7615.06</v>
      </c>
      <c r="C17" s="60">
        <v>1123.49</v>
      </c>
      <c r="D17" s="60">
        <v>601.06</v>
      </c>
      <c r="E17" s="206">
        <f t="shared" si="0"/>
        <v>9339.61</v>
      </c>
      <c r="F17" s="60">
        <v>1199.5900000000001</v>
      </c>
      <c r="G17" s="206">
        <f t="shared" si="1"/>
        <v>10539.2</v>
      </c>
    </row>
    <row r="18" spans="1:7" ht="12.75" customHeight="1">
      <c r="A18" s="30"/>
      <c r="B18" s="57"/>
      <c r="C18" s="57"/>
      <c r="D18" s="57"/>
      <c r="E18" s="209"/>
      <c r="F18" s="57"/>
      <c r="G18" s="209"/>
    </row>
    <row r="19" spans="1:7" ht="12.75" customHeight="1">
      <c r="A19" s="59" t="s">
        <v>0</v>
      </c>
      <c r="B19" s="61">
        <f aca="true" t="shared" si="2" ref="B19:G19">B7+B8+B10+B14+B15+B17</f>
        <v>48571.799999999996</v>
      </c>
      <c r="C19" s="61">
        <f t="shared" si="2"/>
        <v>10906.300000000001</v>
      </c>
      <c r="D19" s="61">
        <f t="shared" si="2"/>
        <v>4251.76</v>
      </c>
      <c r="E19" s="206">
        <f t="shared" si="2"/>
        <v>63729.85999999999</v>
      </c>
      <c r="F19" s="61">
        <f t="shared" si="2"/>
        <v>11413.460000000001</v>
      </c>
      <c r="G19" s="206">
        <f t="shared" si="2"/>
        <v>75143.31999999999</v>
      </c>
    </row>
    <row r="20" spans="1:7" ht="12.75" customHeight="1">
      <c r="A20" s="32" t="s">
        <v>2</v>
      </c>
      <c r="B20" s="33">
        <f aca="true" t="shared" si="3" ref="B20:G20">B11+B12</f>
        <v>14047.970000000001</v>
      </c>
      <c r="C20" s="33">
        <f t="shared" si="3"/>
        <v>2724.73</v>
      </c>
      <c r="D20" s="33">
        <f t="shared" si="3"/>
        <v>1363.57</v>
      </c>
      <c r="E20" s="207">
        <f t="shared" si="3"/>
        <v>18136.27</v>
      </c>
      <c r="F20" s="33">
        <f t="shared" si="3"/>
        <v>3405.0200000000004</v>
      </c>
      <c r="G20" s="207">
        <f t="shared" si="3"/>
        <v>21541.29</v>
      </c>
    </row>
    <row r="21" spans="1:7" ht="12.75" customHeight="1">
      <c r="A21" s="62"/>
      <c r="B21" s="60"/>
      <c r="C21" s="60"/>
      <c r="D21" s="60"/>
      <c r="E21" s="206"/>
      <c r="F21" s="60"/>
      <c r="G21" s="206"/>
    </row>
    <row r="22" spans="1:7" ht="12.75" customHeight="1">
      <c r="A22" s="65" t="s">
        <v>5</v>
      </c>
      <c r="B22" s="66">
        <f aca="true" t="shared" si="4" ref="B22:G22">SUM(B7:B17)</f>
        <v>81737.82</v>
      </c>
      <c r="C22" s="66">
        <f t="shared" si="4"/>
        <v>17076.24</v>
      </c>
      <c r="D22" s="66">
        <f t="shared" si="4"/>
        <v>6809.41</v>
      </c>
      <c r="E22" s="208">
        <f t="shared" si="4"/>
        <v>105623.47</v>
      </c>
      <c r="F22" s="66">
        <f t="shared" si="4"/>
        <v>19156.940000000002</v>
      </c>
      <c r="G22" s="208">
        <f t="shared" si="4"/>
        <v>124780.41</v>
      </c>
    </row>
    <row r="23" spans="1:7" s="83" customFormat="1" ht="12.75">
      <c r="A23" s="80"/>
      <c r="B23" s="80"/>
      <c r="C23" s="80"/>
      <c r="D23" s="85"/>
      <c r="E23" s="85"/>
      <c r="F23" s="85"/>
      <c r="G23" s="85"/>
    </row>
    <row r="24" spans="1:9" s="83" customFormat="1" ht="12.75">
      <c r="A24" s="80" t="s">
        <v>8</v>
      </c>
      <c r="B24" s="86"/>
      <c r="C24" s="86"/>
      <c r="D24" s="86"/>
      <c r="E24" s="86"/>
      <c r="F24" s="86"/>
      <c r="G24" s="86"/>
      <c r="H24" s="86"/>
      <c r="I24" s="86"/>
    </row>
    <row r="25" spans="1:9" s="83" customFormat="1" ht="12.75">
      <c r="A25" s="86"/>
      <c r="B25" s="86"/>
      <c r="C25" s="86"/>
      <c r="D25" s="86"/>
      <c r="E25" s="86"/>
      <c r="F25" s="86"/>
      <c r="G25" s="86"/>
      <c r="H25" s="86"/>
      <c r="I25" s="86"/>
    </row>
    <row r="26" spans="8:9" s="83" customFormat="1" ht="12.75">
      <c r="H26" s="86"/>
      <c r="I26" s="86"/>
    </row>
    <row r="27" s="83" customFormat="1" ht="12.75"/>
    <row r="28" s="83" customFormat="1" ht="12.75"/>
    <row r="29" spans="2:7" s="83" customFormat="1" ht="12.75">
      <c r="B29" s="98"/>
      <c r="C29" s="98"/>
      <c r="D29" s="98"/>
      <c r="E29" s="98"/>
      <c r="F29" s="98"/>
      <c r="G29" s="98"/>
    </row>
    <row r="30" spans="2:7" s="83" customFormat="1" ht="12.75">
      <c r="B30" s="98"/>
      <c r="C30" s="98"/>
      <c r="D30" s="98"/>
      <c r="E30" s="98"/>
      <c r="F30" s="98"/>
      <c r="G30" s="98"/>
    </row>
    <row r="31" spans="2:7" s="83" customFormat="1" ht="12.75">
      <c r="B31" s="98"/>
      <c r="C31" s="98"/>
      <c r="D31" s="98"/>
      <c r="E31" s="98"/>
      <c r="F31" s="98"/>
      <c r="G31" s="98"/>
    </row>
    <row r="32" spans="2:7" s="83" customFormat="1" ht="12.75">
      <c r="B32" s="98"/>
      <c r="C32" s="98"/>
      <c r="D32" s="98"/>
      <c r="E32" s="98"/>
      <c r="F32" s="98"/>
      <c r="G32" s="98"/>
    </row>
    <row r="33" spans="2:7" s="83" customFormat="1" ht="12.75">
      <c r="B33" s="98"/>
      <c r="C33" s="98"/>
      <c r="D33" s="98"/>
      <c r="E33" s="98"/>
      <c r="F33" s="98"/>
      <c r="G33" s="98"/>
    </row>
    <row r="34" spans="2:7" s="83" customFormat="1" ht="12.75">
      <c r="B34" s="98"/>
      <c r="C34" s="98"/>
      <c r="D34" s="98"/>
      <c r="E34" s="98"/>
      <c r="F34" s="98"/>
      <c r="G34" s="98"/>
    </row>
    <row r="35" spans="2:7" s="83" customFormat="1" ht="12.75">
      <c r="B35" s="98"/>
      <c r="C35" s="98"/>
      <c r="D35" s="98"/>
      <c r="E35" s="98"/>
      <c r="F35" s="98"/>
      <c r="G35" s="98"/>
    </row>
    <row r="36" spans="2:7" s="83" customFormat="1" ht="12.75">
      <c r="B36" s="98"/>
      <c r="C36" s="98"/>
      <c r="D36" s="98"/>
      <c r="E36" s="98"/>
      <c r="F36" s="98"/>
      <c r="G36" s="98"/>
    </row>
    <row r="37" spans="2:7" s="83" customFormat="1" ht="12.75">
      <c r="B37" s="98"/>
      <c r="C37" s="98"/>
      <c r="D37" s="98"/>
      <c r="E37" s="98"/>
      <c r="F37" s="98"/>
      <c r="G37" s="98"/>
    </row>
    <row r="38" spans="2:7" s="83" customFormat="1" ht="12.75">
      <c r="B38" s="98"/>
      <c r="C38" s="98"/>
      <c r="D38" s="98"/>
      <c r="E38" s="98"/>
      <c r="F38" s="98"/>
      <c r="G38" s="98"/>
    </row>
    <row r="39" spans="2:7" s="83" customFormat="1" ht="12.75">
      <c r="B39" s="98"/>
      <c r="C39" s="98"/>
      <c r="D39" s="98"/>
      <c r="E39" s="98"/>
      <c r="F39" s="98"/>
      <c r="G39" s="98"/>
    </row>
    <row r="40" spans="2:7" s="83" customFormat="1" ht="12.75">
      <c r="B40" s="98"/>
      <c r="C40" s="98"/>
      <c r="D40" s="98"/>
      <c r="E40" s="98"/>
      <c r="F40" s="98"/>
      <c r="G40" s="98"/>
    </row>
    <row r="41" spans="2:7" s="83" customFormat="1" ht="12.75">
      <c r="B41" s="98"/>
      <c r="C41" s="98"/>
      <c r="D41" s="98"/>
      <c r="E41" s="98"/>
      <c r="F41" s="98"/>
      <c r="G41" s="98"/>
    </row>
    <row r="42" spans="2:7" s="83" customFormat="1" ht="12.75">
      <c r="B42" s="98"/>
      <c r="C42" s="98"/>
      <c r="D42" s="98"/>
      <c r="E42" s="98"/>
      <c r="F42" s="98"/>
      <c r="G42" s="98"/>
    </row>
    <row r="43" spans="2:7" s="83" customFormat="1" ht="12.75">
      <c r="B43" s="98"/>
      <c r="C43" s="98"/>
      <c r="D43" s="98"/>
      <c r="E43" s="98"/>
      <c r="F43" s="98"/>
      <c r="G43" s="98"/>
    </row>
  </sheetData>
  <sheetProtection/>
  <printOptions/>
  <pageMargins left="0.7" right="0.7" top="0.75" bottom="0.75" header="0.3" footer="0.3"/>
  <pageSetup fitToHeight="1" fitToWidth="1" horizontalDpi="600" verticalDpi="600" orientation="landscape" paperSize="9" scale="96" r:id="rId1"/>
  <headerFooter>
    <oddHeader>&amp;L&amp;"Arial,Bold"Quarterly provisional figures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2"/>
  <sheetViews>
    <sheetView showGridLines="0" zoomScale="85" zoomScaleNormal="85" workbookViewId="0" topLeftCell="A1">
      <selection activeCell="A1" sqref="A1"/>
    </sheetView>
  </sheetViews>
  <sheetFormatPr defaultColWidth="9.140625" defaultRowHeight="12.75"/>
  <cols>
    <col min="1" max="1" width="34.28125" style="0" customWidth="1"/>
    <col min="2" max="7" width="14.28125" style="0" customWidth="1"/>
    <col min="8" max="20" width="9.140625" style="83" customWidth="1"/>
  </cols>
  <sheetData>
    <row r="1" spans="1:7" ht="12.75">
      <c r="A1" s="19" t="s">
        <v>162</v>
      </c>
      <c r="B1" s="19"/>
      <c r="C1" s="19"/>
      <c r="D1" s="19"/>
      <c r="E1" s="19"/>
      <c r="F1" s="19"/>
      <c r="G1" s="24"/>
    </row>
    <row r="2" spans="1:7" ht="12.75">
      <c r="A2" s="110" t="s">
        <v>220</v>
      </c>
      <c r="B2" s="19"/>
      <c r="C2" s="19"/>
      <c r="D2" s="19"/>
      <c r="E2" s="19"/>
      <c r="F2" s="19"/>
      <c r="G2" s="24"/>
    </row>
    <row r="3" spans="1:7" ht="12.75">
      <c r="A3" s="19"/>
      <c r="B3" s="19"/>
      <c r="C3" s="19"/>
      <c r="D3" s="19"/>
      <c r="E3" s="19"/>
      <c r="F3" s="19"/>
      <c r="G3" s="24"/>
    </row>
    <row r="4" spans="1:7" ht="12.75">
      <c r="A4" s="20"/>
      <c r="B4" s="20"/>
      <c r="C4" s="20"/>
      <c r="D4" s="20"/>
      <c r="E4" s="20"/>
      <c r="F4" s="22"/>
      <c r="G4" s="21" t="s">
        <v>55</v>
      </c>
    </row>
    <row r="5" spans="1:20" s="18" customFormat="1" ht="75" customHeight="1">
      <c r="A5" s="63" t="s">
        <v>146</v>
      </c>
      <c r="B5" s="64" t="s">
        <v>104</v>
      </c>
      <c r="C5" s="64" t="s">
        <v>9</v>
      </c>
      <c r="D5" s="64" t="s">
        <v>10</v>
      </c>
      <c r="E5" s="115" t="s">
        <v>105</v>
      </c>
      <c r="F5" s="64" t="s">
        <v>11</v>
      </c>
      <c r="G5" s="64" t="s">
        <v>3</v>
      </c>
      <c r="H5" s="84"/>
      <c r="I5" s="84"/>
      <c r="J5" s="84"/>
      <c r="K5" s="84"/>
      <c r="L5" s="84"/>
      <c r="M5" s="84"/>
      <c r="N5" s="84"/>
      <c r="O5" s="84"/>
      <c r="P5" s="84"/>
      <c r="Q5" s="84"/>
      <c r="R5" s="84"/>
      <c r="S5" s="84"/>
      <c r="T5" s="84"/>
    </row>
    <row r="6" spans="1:10" ht="12.75" customHeight="1">
      <c r="A6" s="30"/>
      <c r="B6" s="72"/>
      <c r="C6" s="72"/>
      <c r="D6" s="72"/>
      <c r="E6" s="72"/>
      <c r="F6" s="72"/>
      <c r="G6" s="72"/>
      <c r="H6" s="85"/>
      <c r="I6" s="85"/>
      <c r="J6" s="89"/>
    </row>
    <row r="7" spans="1:7" ht="12.75" customHeight="1">
      <c r="A7" s="55" t="s">
        <v>137</v>
      </c>
      <c r="B7" s="56">
        <v>40.42999999999999</v>
      </c>
      <c r="C7" s="56">
        <v>4850.611287744346</v>
      </c>
      <c r="D7" s="56">
        <v>8273.05</v>
      </c>
      <c r="E7" s="204">
        <f>B7+C7+D7</f>
        <v>13164.091287744344</v>
      </c>
      <c r="F7" s="56">
        <v>4570.668725427605</v>
      </c>
      <c r="G7" s="56">
        <v>21018.36</v>
      </c>
    </row>
    <row r="8" spans="1:7" ht="12.75" customHeight="1">
      <c r="A8" s="30" t="s">
        <v>138</v>
      </c>
      <c r="B8" s="57">
        <v>75.97</v>
      </c>
      <c r="C8" s="57">
        <v>4418.194866186692</v>
      </c>
      <c r="D8" s="57">
        <v>7928.226781051846</v>
      </c>
      <c r="E8" s="209">
        <f aca="true" t="shared" si="0" ref="E8:E17">B8+C8+D8</f>
        <v>12422.391647238539</v>
      </c>
      <c r="F8" s="57">
        <v>8970.500951489352</v>
      </c>
      <c r="G8" s="57">
        <v>22618.42</v>
      </c>
    </row>
    <row r="9" spans="1:7" ht="12.75" customHeight="1">
      <c r="A9" s="59" t="s">
        <v>139</v>
      </c>
      <c r="B9" s="60">
        <v>34.64307142857143</v>
      </c>
      <c r="C9" s="60">
        <v>6044.6541911020595</v>
      </c>
      <c r="D9" s="60">
        <v>9444.59</v>
      </c>
      <c r="E9" s="206">
        <f t="shared" si="0"/>
        <v>15523.887262530632</v>
      </c>
      <c r="F9" s="60">
        <v>2174.5251864000747</v>
      </c>
      <c r="G9" s="60">
        <v>26694.54</v>
      </c>
    </row>
    <row r="10" spans="1:7" ht="12.75" customHeight="1">
      <c r="A10" s="30" t="s">
        <v>1</v>
      </c>
      <c r="B10" s="57">
        <v>82.36000000000001</v>
      </c>
      <c r="C10" s="57">
        <v>7346.459818538817</v>
      </c>
      <c r="D10" s="57">
        <v>7716.74</v>
      </c>
      <c r="E10" s="209">
        <f t="shared" si="0"/>
        <v>15145.559818538815</v>
      </c>
      <c r="F10" s="57">
        <v>10138.863164377955</v>
      </c>
      <c r="G10" s="57">
        <v>35406.945</v>
      </c>
    </row>
    <row r="11" spans="1:7" ht="12.75" customHeight="1">
      <c r="A11" s="59" t="s">
        <v>140</v>
      </c>
      <c r="B11" s="60">
        <v>55.59</v>
      </c>
      <c r="C11" s="60">
        <v>4700.705800424569</v>
      </c>
      <c r="D11" s="60">
        <v>6287.32</v>
      </c>
      <c r="E11" s="206">
        <f t="shared" si="0"/>
        <v>11043.61580042457</v>
      </c>
      <c r="F11" s="60">
        <v>3695.817577960105</v>
      </c>
      <c r="G11" s="60">
        <v>19721.879999999997</v>
      </c>
    </row>
    <row r="12" spans="1:7" ht="12.75" customHeight="1">
      <c r="A12" s="30" t="s">
        <v>141</v>
      </c>
      <c r="B12" s="57">
        <v>42.98500000000001</v>
      </c>
      <c r="C12" s="57">
        <v>4669.987107335806</v>
      </c>
      <c r="D12" s="57">
        <v>3992.24</v>
      </c>
      <c r="E12" s="209">
        <f t="shared" si="0"/>
        <v>8705.212107335807</v>
      </c>
      <c r="F12" s="57">
        <v>2207.1457072539843</v>
      </c>
      <c r="G12" s="57">
        <v>17948.902000000002</v>
      </c>
    </row>
    <row r="13" spans="1:7" ht="12.75" customHeight="1">
      <c r="A13" s="59" t="s">
        <v>142</v>
      </c>
      <c r="B13" s="60">
        <v>3.911000000000005</v>
      </c>
      <c r="C13" s="60">
        <v>3025.440277905472</v>
      </c>
      <c r="D13" s="60">
        <v>3006.7</v>
      </c>
      <c r="E13" s="206">
        <f t="shared" si="0"/>
        <v>6036.051277905472</v>
      </c>
      <c r="F13" s="60">
        <v>4851.48689275718</v>
      </c>
      <c r="G13" s="60">
        <v>12331.505000000001</v>
      </c>
    </row>
    <row r="14" spans="1:7" ht="12.75" customHeight="1">
      <c r="A14" s="30" t="s">
        <v>143</v>
      </c>
      <c r="B14" s="57">
        <v>40.25</v>
      </c>
      <c r="C14" s="57">
        <v>3126.479605</v>
      </c>
      <c r="D14" s="57">
        <v>6555.155112926666</v>
      </c>
      <c r="E14" s="209">
        <f t="shared" si="0"/>
        <v>9721.884717926667</v>
      </c>
      <c r="F14" s="57">
        <v>6482.358419</v>
      </c>
      <c r="G14" s="57">
        <v>17942.02</v>
      </c>
    </row>
    <row r="15" spans="1:7" ht="12.75" customHeight="1">
      <c r="A15" s="59" t="s">
        <v>144</v>
      </c>
      <c r="B15" s="60">
        <v>51.21000000000001</v>
      </c>
      <c r="C15" s="60">
        <v>3072.324042407342</v>
      </c>
      <c r="D15" s="60">
        <v>6960.218868140681</v>
      </c>
      <c r="E15" s="206">
        <f t="shared" si="0"/>
        <v>10083.752910548023</v>
      </c>
      <c r="F15" s="60">
        <v>5647.412543076515</v>
      </c>
      <c r="G15" s="60">
        <v>17700.48</v>
      </c>
    </row>
    <row r="16" spans="1:7" ht="12.75" customHeight="1">
      <c r="A16" s="30" t="s">
        <v>85</v>
      </c>
      <c r="B16" s="57">
        <v>138.28000000000003</v>
      </c>
      <c r="C16" s="57">
        <v>4153.311550415523</v>
      </c>
      <c r="D16" s="57">
        <v>7466.82</v>
      </c>
      <c r="E16" s="209">
        <f t="shared" si="0"/>
        <v>11758.411550415523</v>
      </c>
      <c r="F16" s="57">
        <v>583.7664758102803</v>
      </c>
      <c r="G16" s="57">
        <v>19090.921</v>
      </c>
    </row>
    <row r="17" spans="1:7" ht="12.75" customHeight="1">
      <c r="A17" s="59" t="s">
        <v>145</v>
      </c>
      <c r="B17" s="60">
        <v>32.46</v>
      </c>
      <c r="C17" s="60">
        <v>4366.655382526136</v>
      </c>
      <c r="D17" s="60">
        <v>6346.43</v>
      </c>
      <c r="E17" s="206">
        <f t="shared" si="0"/>
        <v>10745.545382526136</v>
      </c>
      <c r="F17" s="60">
        <v>1049.0924219999997</v>
      </c>
      <c r="G17" s="60">
        <v>20726.58</v>
      </c>
    </row>
    <row r="18" spans="1:7" ht="12.75" customHeight="1">
      <c r="A18" s="30"/>
      <c r="B18" s="57"/>
      <c r="C18" s="57"/>
      <c r="D18" s="57"/>
      <c r="E18" s="209"/>
      <c r="F18" s="57"/>
      <c r="G18" s="57"/>
    </row>
    <row r="19" spans="1:7" ht="12.75" customHeight="1">
      <c r="A19" s="59" t="s">
        <v>0</v>
      </c>
      <c r="B19" s="61">
        <f aca="true" t="shared" si="1" ref="B19:G19">B7+B8+B10+B14+B15+B17</f>
        <v>322.68</v>
      </c>
      <c r="C19" s="61">
        <f t="shared" si="1"/>
        <v>27180.72500240333</v>
      </c>
      <c r="D19" s="61">
        <f t="shared" si="1"/>
        <v>43779.82076211919</v>
      </c>
      <c r="E19" s="206">
        <f t="shared" si="1"/>
        <v>71283.22576452253</v>
      </c>
      <c r="F19" s="61">
        <f t="shared" si="1"/>
        <v>36858.89622537143</v>
      </c>
      <c r="G19" s="61">
        <f t="shared" si="1"/>
        <v>135412.805</v>
      </c>
    </row>
    <row r="20" spans="1:7" ht="12.75" customHeight="1">
      <c r="A20" s="32" t="s">
        <v>2</v>
      </c>
      <c r="B20" s="33">
        <f aca="true" t="shared" si="2" ref="B20:G20">B11+B12</f>
        <v>98.57500000000002</v>
      </c>
      <c r="C20" s="33">
        <f t="shared" si="2"/>
        <v>9370.692907760375</v>
      </c>
      <c r="D20" s="33">
        <f t="shared" si="2"/>
        <v>10279.56</v>
      </c>
      <c r="E20" s="207">
        <f t="shared" si="2"/>
        <v>19748.827907760377</v>
      </c>
      <c r="F20" s="33">
        <f t="shared" si="2"/>
        <v>5902.963285214089</v>
      </c>
      <c r="G20" s="33">
        <f t="shared" si="2"/>
        <v>37670.782</v>
      </c>
    </row>
    <row r="21" spans="1:7" ht="12.75" customHeight="1">
      <c r="A21" s="62"/>
      <c r="B21" s="60"/>
      <c r="C21" s="60"/>
      <c r="D21" s="60"/>
      <c r="E21" s="206"/>
      <c r="F21" s="60"/>
      <c r="G21" s="60"/>
    </row>
    <row r="22" spans="1:7" ht="12.75" customHeight="1">
      <c r="A22" s="65" t="s">
        <v>5</v>
      </c>
      <c r="B22" s="66">
        <f aca="true" t="shared" si="3" ref="B22:G22">SUM(B7:B17)</f>
        <v>598.0890714285715</v>
      </c>
      <c r="C22" s="66">
        <f t="shared" si="3"/>
        <v>49774.82392958677</v>
      </c>
      <c r="D22" s="66">
        <f t="shared" si="3"/>
        <v>73977.49076211918</v>
      </c>
      <c r="E22" s="208">
        <f t="shared" si="3"/>
        <v>124350.40376313454</v>
      </c>
      <c r="F22" s="66">
        <f t="shared" si="3"/>
        <v>50371.63806555306</v>
      </c>
      <c r="G22" s="66">
        <f t="shared" si="3"/>
        <v>231200.553</v>
      </c>
    </row>
    <row r="23" spans="1:7" s="83" customFormat="1" ht="12.75">
      <c r="A23" s="80"/>
      <c r="B23" s="80"/>
      <c r="C23" s="80"/>
      <c r="D23" s="85"/>
      <c r="E23" s="85"/>
      <c r="F23" s="85"/>
      <c r="G23" s="85"/>
    </row>
    <row r="24" spans="1:7" s="83" customFormat="1" ht="12.75">
      <c r="A24" s="80" t="s">
        <v>8</v>
      </c>
      <c r="B24" s="86"/>
      <c r="C24" s="86"/>
      <c r="D24" s="86"/>
      <c r="E24" s="86"/>
      <c r="F24" s="86"/>
      <c r="G24" s="86"/>
    </row>
    <row r="25" spans="1:7" s="83" customFormat="1" ht="12.75">
      <c r="A25" s="80"/>
      <c r="B25" s="86"/>
      <c r="C25" s="86"/>
      <c r="D25" s="86"/>
      <c r="E25" s="86"/>
      <c r="F25" s="86"/>
      <c r="G25" s="86"/>
    </row>
    <row r="26" s="83" customFormat="1" ht="12.75">
      <c r="A26" s="94" t="s">
        <v>121</v>
      </c>
    </row>
    <row r="27" s="83" customFormat="1" ht="12.75">
      <c r="A27" s="83" t="s">
        <v>181</v>
      </c>
    </row>
    <row r="28" s="83" customFormat="1" ht="12.75"/>
    <row r="41" spans="2:7" ht="12.75">
      <c r="B41" s="137"/>
      <c r="C41" s="137"/>
      <c r="D41" s="137"/>
      <c r="E41" s="137"/>
      <c r="F41" s="137"/>
      <c r="G41" s="137"/>
    </row>
    <row r="42" spans="2:7" ht="12.75">
      <c r="B42" s="137"/>
      <c r="C42" s="137"/>
      <c r="D42" s="137"/>
      <c r="E42" s="137"/>
      <c r="F42" s="137"/>
      <c r="G42" s="137"/>
    </row>
    <row r="43" spans="2:7" ht="12.75">
      <c r="B43" s="137"/>
      <c r="C43" s="137"/>
      <c r="D43" s="137"/>
      <c r="E43" s="137"/>
      <c r="F43" s="137"/>
      <c r="G43" s="137"/>
    </row>
    <row r="44" spans="2:7" ht="12.75">
      <c r="B44" s="137"/>
      <c r="C44" s="137"/>
      <c r="D44" s="137"/>
      <c r="E44" s="137"/>
      <c r="F44" s="137"/>
      <c r="G44" s="137"/>
    </row>
    <row r="45" spans="2:7" ht="12.75">
      <c r="B45" s="137"/>
      <c r="C45" s="137"/>
      <c r="D45" s="137"/>
      <c r="E45" s="137"/>
      <c r="F45" s="137"/>
      <c r="G45" s="137"/>
    </row>
    <row r="46" spans="2:7" ht="12.75">
      <c r="B46" s="137"/>
      <c r="C46" s="137"/>
      <c r="D46" s="137"/>
      <c r="E46" s="137"/>
      <c r="F46" s="137"/>
      <c r="G46" s="137"/>
    </row>
    <row r="47" spans="2:7" ht="12.75">
      <c r="B47" s="137"/>
      <c r="C47" s="137"/>
      <c r="D47" s="137"/>
      <c r="E47" s="137"/>
      <c r="F47" s="137"/>
      <c r="G47" s="137"/>
    </row>
    <row r="48" spans="2:7" ht="12.75">
      <c r="B48" s="137"/>
      <c r="C48" s="137"/>
      <c r="D48" s="137"/>
      <c r="E48" s="137"/>
      <c r="F48" s="137"/>
      <c r="G48" s="137"/>
    </row>
    <row r="49" spans="2:7" ht="12.75">
      <c r="B49" s="137"/>
      <c r="C49" s="137"/>
      <c r="D49" s="137"/>
      <c r="E49" s="137"/>
      <c r="F49" s="137"/>
      <c r="G49" s="137"/>
    </row>
    <row r="50" spans="2:7" ht="12.75">
      <c r="B50" s="137"/>
      <c r="C50" s="137"/>
      <c r="D50" s="137"/>
      <c r="E50" s="137"/>
      <c r="F50" s="137"/>
      <c r="G50" s="137"/>
    </row>
    <row r="51" spans="2:7" ht="12.75">
      <c r="B51" s="137"/>
      <c r="C51" s="137"/>
      <c r="D51" s="137"/>
      <c r="E51" s="137"/>
      <c r="F51" s="137"/>
      <c r="G51" s="137"/>
    </row>
    <row r="52" spans="2:4" ht="12.75">
      <c r="B52" s="6"/>
      <c r="C52" s="6"/>
      <c r="D52" s="6"/>
    </row>
  </sheetData>
  <sheetProtection/>
  <conditionalFormatting sqref="B41:D52 E41:G51">
    <cfRule type="cellIs" priority="1" dxfId="0" operator="equal" stopIfTrue="1">
      <formula>TRUE</formula>
    </cfRule>
  </conditionalFormatting>
  <printOptions/>
  <pageMargins left="0.7" right="0.7" top="0.75" bottom="0.75" header="0.3" footer="0.3"/>
  <pageSetup fitToHeight="1" fitToWidth="1" horizontalDpi="600" verticalDpi="600" orientation="landscape" paperSize="9" r:id="rId1"/>
  <headerFooter>
    <oddHeader>&amp;L&amp;"Arial,Bold"Quarterly provisional figures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53"/>
  <sheetViews>
    <sheetView showGridLines="0" zoomScale="85" zoomScaleNormal="85" workbookViewId="0" topLeftCell="A1">
      <selection activeCell="A1" sqref="A1"/>
    </sheetView>
  </sheetViews>
  <sheetFormatPr defaultColWidth="9.140625" defaultRowHeight="12.75"/>
  <cols>
    <col min="1" max="1" width="34.28125" style="0" customWidth="1"/>
    <col min="2" max="6" width="17.140625" style="0" customWidth="1"/>
    <col min="7" max="7" width="9.7109375" style="86" customWidth="1"/>
    <col min="8" max="8" width="9.140625" style="86" customWidth="1"/>
    <col min="9" max="21" width="9.140625" style="83" customWidth="1"/>
  </cols>
  <sheetData>
    <row r="1" spans="1:8" ht="12.75">
      <c r="A1" s="27" t="s">
        <v>163</v>
      </c>
      <c r="B1" s="27"/>
      <c r="C1" s="27"/>
      <c r="D1" s="27"/>
      <c r="E1" s="27"/>
      <c r="F1" s="27"/>
      <c r="G1" s="100"/>
      <c r="H1" s="80"/>
    </row>
    <row r="2" spans="1:8" ht="12.75">
      <c r="A2" s="110" t="s">
        <v>220</v>
      </c>
      <c r="B2" s="27"/>
      <c r="C2" s="27"/>
      <c r="D2" s="27"/>
      <c r="E2" s="27"/>
      <c r="F2" s="27"/>
      <c r="G2" s="100"/>
      <c r="H2" s="80"/>
    </row>
    <row r="3" spans="1:8" ht="12.75">
      <c r="A3" s="28"/>
      <c r="B3" s="28"/>
      <c r="C3" s="28"/>
      <c r="D3" s="28"/>
      <c r="E3" s="28"/>
      <c r="F3" s="29" t="s">
        <v>56</v>
      </c>
      <c r="G3" s="80"/>
      <c r="H3" s="80"/>
    </row>
    <row r="4" spans="1:8" ht="12.75">
      <c r="A4" s="28"/>
      <c r="B4" s="28"/>
      <c r="C4" s="28"/>
      <c r="D4" s="28"/>
      <c r="E4" s="29" t="s">
        <v>79</v>
      </c>
      <c r="F4" s="29" t="s">
        <v>30</v>
      </c>
      <c r="G4" s="80"/>
      <c r="H4" s="80"/>
    </row>
    <row r="5" spans="1:21" s="18" customFormat="1" ht="75" customHeight="1">
      <c r="A5" s="63" t="s">
        <v>146</v>
      </c>
      <c r="B5" s="64" t="s">
        <v>106</v>
      </c>
      <c r="C5" s="64" t="s">
        <v>53</v>
      </c>
      <c r="D5" s="64" t="s">
        <v>54</v>
      </c>
      <c r="E5" s="64" t="s">
        <v>105</v>
      </c>
      <c r="F5" s="64" t="s">
        <v>12</v>
      </c>
      <c r="G5" s="95"/>
      <c r="H5" s="95"/>
      <c r="I5" s="84"/>
      <c r="J5" s="84"/>
      <c r="K5" s="84"/>
      <c r="L5" s="84"/>
      <c r="M5" s="84"/>
      <c r="N5" s="84"/>
      <c r="O5" s="84"/>
      <c r="P5" s="84"/>
      <c r="Q5" s="84"/>
      <c r="R5" s="84"/>
      <c r="S5" s="84"/>
      <c r="T5" s="84"/>
      <c r="U5" s="84"/>
    </row>
    <row r="6" spans="1:11" ht="12.75" customHeight="1">
      <c r="A6" s="30"/>
      <c r="B6" s="72"/>
      <c r="C6" s="72"/>
      <c r="D6" s="72"/>
      <c r="E6" s="72"/>
      <c r="F6" s="72"/>
      <c r="G6" s="87"/>
      <c r="H6" s="85"/>
      <c r="I6" s="88"/>
      <c r="J6" s="85"/>
      <c r="K6" s="89"/>
    </row>
    <row r="7" spans="1:13" ht="12.75" customHeight="1">
      <c r="A7" s="55" t="s">
        <v>137</v>
      </c>
      <c r="B7" s="71">
        <f>100*Table11!B7/Table11!$G7</f>
        <v>0.19235563573942016</v>
      </c>
      <c r="C7" s="71">
        <f>100*Table11!C7/Table11!$G7</f>
        <v>23.077972247807846</v>
      </c>
      <c r="D7" s="71">
        <f>100*Table11!D7/Table11!$G7</f>
        <v>39.36106337506827</v>
      </c>
      <c r="E7" s="215">
        <f>100*Table11!E7/Table11!$G7</f>
        <v>62.63139125861553</v>
      </c>
      <c r="F7" s="71">
        <f>100*Table11!F7/Table11!$G7</f>
        <v>21.746076884341143</v>
      </c>
      <c r="G7" s="85"/>
      <c r="H7" s="101"/>
      <c r="L7" s="130"/>
      <c r="M7" s="130"/>
    </row>
    <row r="8" spans="1:13" ht="12.75" customHeight="1">
      <c r="A8" s="30" t="s">
        <v>138</v>
      </c>
      <c r="B8" s="72">
        <f>100*Table11!B8/Table11!$G8</f>
        <v>0.33587668811526183</v>
      </c>
      <c r="C8" s="72">
        <f>100*Table11!C8/Table11!$G8</f>
        <v>19.53361404636881</v>
      </c>
      <c r="D8" s="72">
        <f>100*Table11!D8/Table11!$G8</f>
        <v>35.05208047711488</v>
      </c>
      <c r="E8" s="216">
        <f>100*Table11!E8/Table11!$G8</f>
        <v>54.92157121159895</v>
      </c>
      <c r="F8" s="72">
        <f>100*Table11!F8/Table11!$G8</f>
        <v>39.660157303159785</v>
      </c>
      <c r="G8" s="85"/>
      <c r="H8" s="85"/>
      <c r="L8" s="130"/>
      <c r="M8" s="130"/>
    </row>
    <row r="9" spans="1:13" ht="12.75" customHeight="1">
      <c r="A9" s="59" t="s">
        <v>139</v>
      </c>
      <c r="B9" s="67">
        <f>100*Table11!B9/Table11!$G9</f>
        <v>0.1297758696294127</v>
      </c>
      <c r="C9" s="67">
        <f>100*Table11!C9/Table11!$G9</f>
        <v>22.643784800569925</v>
      </c>
      <c r="D9" s="67">
        <f>100*Table11!D9/Table11!$G9</f>
        <v>35.38023131321986</v>
      </c>
      <c r="E9" s="217">
        <f>100*Table11!E9/Table11!$G9</f>
        <v>58.1537919834192</v>
      </c>
      <c r="F9" s="67">
        <f>100*Table11!F9/Table11!$G9</f>
        <v>8.145954889651872</v>
      </c>
      <c r="G9" s="85"/>
      <c r="H9" s="85"/>
      <c r="L9" s="130"/>
      <c r="M9" s="130"/>
    </row>
    <row r="10" spans="1:13" ht="12.75" customHeight="1">
      <c r="A10" s="30" t="s">
        <v>1</v>
      </c>
      <c r="B10" s="72">
        <f>100*Table11!B10/Table11!$G10</f>
        <v>0.23260973235618046</v>
      </c>
      <c r="C10" s="72">
        <f>100*Table11!C10/Table11!$G10</f>
        <v>20.74864074982695</v>
      </c>
      <c r="D10" s="72">
        <f>100*Table11!D10/Table11!$G10</f>
        <v>21.794424794344724</v>
      </c>
      <c r="E10" s="216">
        <f>100*Table11!E10/Table11!$G10</f>
        <v>42.775675276527856</v>
      </c>
      <c r="F10" s="72">
        <f>100*Table11!F10/Table11!$G10</f>
        <v>28.635238551018606</v>
      </c>
      <c r="G10" s="85"/>
      <c r="H10" s="85"/>
      <c r="L10" s="130"/>
      <c r="M10" s="130"/>
    </row>
    <row r="11" spans="1:13" ht="12.75" customHeight="1">
      <c r="A11" s="59" t="s">
        <v>140</v>
      </c>
      <c r="B11" s="67">
        <f>100*Table11!B11/Table11!$G11</f>
        <v>0.2818696797668377</v>
      </c>
      <c r="C11" s="67">
        <f>100*Table11!C11/Table11!$G11</f>
        <v>23.834978209098573</v>
      </c>
      <c r="D11" s="67">
        <f>100*Table11!D11/Table11!$G11</f>
        <v>31.879922198086597</v>
      </c>
      <c r="E11" s="217">
        <f>100*Table11!E11/Table11!$G11</f>
        <v>55.99677008695201</v>
      </c>
      <c r="F11" s="67">
        <f>100*Table11!F11/Table11!$G11</f>
        <v>18.7396819063908</v>
      </c>
      <c r="G11" s="85"/>
      <c r="H11" s="85"/>
      <c r="L11" s="130"/>
      <c r="M11" s="130"/>
    </row>
    <row r="12" spans="1:13" ht="12.75" customHeight="1">
      <c r="A12" s="30" t="s">
        <v>141</v>
      </c>
      <c r="B12" s="72">
        <f>100*Table11!B12/Table11!$G12</f>
        <v>0.2394854013911269</v>
      </c>
      <c r="C12" s="72">
        <f>100*Table11!C12/Table11!$G12</f>
        <v>26.01823279962087</v>
      </c>
      <c r="D12" s="72">
        <f>100*Table11!D12/Table11!$G12</f>
        <v>22.242251921593866</v>
      </c>
      <c r="E12" s="216">
        <f>100*Table11!E12/Table11!$G12</f>
        <v>48.49997012260586</v>
      </c>
      <c r="F12" s="72">
        <f>100*Table11!F12/Table11!$G12</f>
        <v>12.29682855950734</v>
      </c>
      <c r="G12" s="85"/>
      <c r="H12" s="85"/>
      <c r="L12" s="130"/>
      <c r="M12" s="130"/>
    </row>
    <row r="13" spans="1:13" ht="12.75" customHeight="1">
      <c r="A13" s="59" t="s">
        <v>142</v>
      </c>
      <c r="B13" s="67">
        <f>100*Table11!B13/Table11!$G13</f>
        <v>0.03171551242123329</v>
      </c>
      <c r="C13" s="67">
        <f>100*Table11!C13/Table11!$G13</f>
        <v>24.534233882283402</v>
      </c>
      <c r="D13" s="67">
        <f>100*Table11!D13/Table11!$G13</f>
        <v>24.38226315441627</v>
      </c>
      <c r="E13" s="217">
        <f>100*Table11!E13/Table11!$G13</f>
        <v>48.9482125491209</v>
      </c>
      <c r="F13" s="67">
        <f>100*Table11!F13/Table11!$G13</f>
        <v>39.34221242871149</v>
      </c>
      <c r="G13" s="85"/>
      <c r="H13" s="85"/>
      <c r="L13" s="130"/>
      <c r="M13" s="130"/>
    </row>
    <row r="14" spans="1:13" ht="12.75" customHeight="1">
      <c r="A14" s="30" t="s">
        <v>143</v>
      </c>
      <c r="B14" s="72">
        <f>100*Table11!B14/Table11!$G14</f>
        <v>0.22433371493287824</v>
      </c>
      <c r="C14" s="72">
        <f>100*Table11!C14/Table11!$G14</f>
        <v>17.42546048326777</v>
      </c>
      <c r="D14" s="72">
        <f>100*Table11!D14/Table11!$G14</f>
        <v>36.5352123837041</v>
      </c>
      <c r="E14" s="216">
        <f>100*Table11!E14/Table11!$G14</f>
        <v>54.18500658190475</v>
      </c>
      <c r="F14" s="72">
        <f>100*Table11!F14/Table11!$G14</f>
        <v>36.12947939529663</v>
      </c>
      <c r="G14" s="85"/>
      <c r="H14" s="85"/>
      <c r="L14" s="130"/>
      <c r="M14" s="130"/>
    </row>
    <row r="15" spans="1:13" ht="12.75" customHeight="1">
      <c r="A15" s="59" t="s">
        <v>144</v>
      </c>
      <c r="B15" s="67">
        <f>100*Table11!B15/Table11!$G15</f>
        <v>0.2893141880898146</v>
      </c>
      <c r="C15" s="67">
        <f>100*Table11!C15/Table11!$G15</f>
        <v>17.35729224522353</v>
      </c>
      <c r="D15" s="67">
        <f>100*Table11!D15/Table11!$G15</f>
        <v>39.32220407661646</v>
      </c>
      <c r="E15" s="217">
        <f>100*Table11!E15/Table11!$G15</f>
        <v>56.9688105099298</v>
      </c>
      <c r="F15" s="67">
        <f>100*Table11!F15/Table11!$G15</f>
        <v>31.905420322367053</v>
      </c>
      <c r="G15" s="85"/>
      <c r="H15" s="85"/>
      <c r="L15" s="130"/>
      <c r="M15" s="130"/>
    </row>
    <row r="16" spans="1:13" ht="12.75" customHeight="1">
      <c r="A16" s="30" t="s">
        <v>85</v>
      </c>
      <c r="B16" s="72">
        <f>100*Table11!B16/Table11!$G16</f>
        <v>0.7243233576840009</v>
      </c>
      <c r="C16" s="72">
        <f>100*Table11!C16/Table11!$G16</f>
        <v>21.755427883314397</v>
      </c>
      <c r="D16" s="72">
        <f>100*Table11!D16/Table11!$G16</f>
        <v>39.11188988734488</v>
      </c>
      <c r="E16" s="216">
        <f>100*Table11!E16/Table11!$G16</f>
        <v>61.591641128343284</v>
      </c>
      <c r="F16" s="72">
        <f>100*Table11!F16/Table11!$G16</f>
        <v>3.0578224896026773</v>
      </c>
      <c r="G16" s="85"/>
      <c r="H16" s="85"/>
      <c r="L16" s="130"/>
      <c r="M16" s="130"/>
    </row>
    <row r="17" spans="1:13" ht="12.75" customHeight="1">
      <c r="A17" s="59" t="s">
        <v>145</v>
      </c>
      <c r="B17" s="67">
        <f>100*Table11!B17/Table11!$G17</f>
        <v>0.15661049724556583</v>
      </c>
      <c r="C17" s="67">
        <f>100*Table11!C17/Table11!$G17</f>
        <v>21.06790113239201</v>
      </c>
      <c r="D17" s="67">
        <f>100*Table11!D17/Table11!$G17</f>
        <v>30.619764572833528</v>
      </c>
      <c r="E17" s="217">
        <f>100*Table11!E17/Table11!$G17</f>
        <v>51.8442762024711</v>
      </c>
      <c r="F17" s="67">
        <f>100*Table11!F17/Table11!$G17</f>
        <v>5.061579971225353</v>
      </c>
      <c r="G17" s="85"/>
      <c r="H17" s="85"/>
      <c r="L17" s="130"/>
      <c r="M17" s="130"/>
    </row>
    <row r="18" spans="1:8" ht="12.75" customHeight="1">
      <c r="A18" s="30"/>
      <c r="B18" s="72"/>
      <c r="C18" s="72"/>
      <c r="D18" s="72"/>
      <c r="E18" s="216"/>
      <c r="F18" s="72"/>
      <c r="G18" s="85"/>
      <c r="H18" s="85"/>
    </row>
    <row r="19" spans="1:8" ht="12.75" customHeight="1">
      <c r="A19" s="59" t="s">
        <v>0</v>
      </c>
      <c r="B19" s="68">
        <f>100*Table11!B19/Table11!$G19</f>
        <v>0.23829356463002152</v>
      </c>
      <c r="C19" s="68">
        <f>100*Table11!C19/Table11!$G19</f>
        <v>20.072492407496714</v>
      </c>
      <c r="D19" s="68">
        <f>100*Table11!D19/Table11!$G19</f>
        <v>32.330635763818044</v>
      </c>
      <c r="E19" s="217">
        <f>100*Table11!E19/Table11!$G19</f>
        <v>52.641421735944796</v>
      </c>
      <c r="F19" s="68">
        <f>100*Table11!F19/Table11!$G19</f>
        <v>27.219653433345115</v>
      </c>
      <c r="G19" s="85"/>
      <c r="H19" s="85"/>
    </row>
    <row r="20" spans="1:8" ht="12.75" customHeight="1">
      <c r="A20" s="32" t="s">
        <v>2</v>
      </c>
      <c r="B20" s="73">
        <f>100*Table11!B20/Table11!$G20</f>
        <v>0.26167495009793007</v>
      </c>
      <c r="C20" s="73">
        <f>100*Table11!C20/Table11!$G20</f>
        <v>24.87522798905628</v>
      </c>
      <c r="D20" s="73">
        <f>100*Table11!D20/Table11!$G20</f>
        <v>27.287885873991147</v>
      </c>
      <c r="E20" s="218">
        <f>100*Table11!E20/Table11!$G20</f>
        <v>52.42478881314536</v>
      </c>
      <c r="F20" s="73">
        <f>100*Table11!F20/Table11!$G20</f>
        <v>15.669871905537</v>
      </c>
      <c r="G20" s="85"/>
      <c r="H20" s="85"/>
    </row>
    <row r="21" spans="1:8" ht="12.75" customHeight="1">
      <c r="A21" s="62"/>
      <c r="B21" s="67"/>
      <c r="C21" s="67"/>
      <c r="D21" s="67"/>
      <c r="E21" s="217"/>
      <c r="F21" s="67"/>
      <c r="G21" s="85"/>
      <c r="H21" s="85"/>
    </row>
    <row r="22" spans="1:8" ht="12.75" customHeight="1">
      <c r="A22" s="65" t="s">
        <v>5</v>
      </c>
      <c r="B22" s="74">
        <f>100*Table11!B22/Table11!$G22</f>
        <v>0.2586884259868407</v>
      </c>
      <c r="C22" s="74">
        <f>100*Table11!C22/Table11!$G22</f>
        <v>21.528851589549078</v>
      </c>
      <c r="D22" s="74">
        <f>100*Table11!D22/Table11!$G22</f>
        <v>31.997108052816454</v>
      </c>
      <c r="E22" s="219">
        <f>100*Table11!E22/Table11!$G22</f>
        <v>53.78464806835238</v>
      </c>
      <c r="F22" s="74">
        <f>100*Table11!F22/Table11!$G22</f>
        <v>21.7869885741809</v>
      </c>
      <c r="G22" s="85"/>
      <c r="H22" s="85"/>
    </row>
    <row r="23" spans="1:8" s="83" customFormat="1" ht="12.75">
      <c r="A23" s="80"/>
      <c r="B23" s="80"/>
      <c r="C23" s="80"/>
      <c r="D23" s="85"/>
      <c r="E23" s="85"/>
      <c r="F23" s="85"/>
      <c r="G23" s="85"/>
      <c r="H23" s="85"/>
    </row>
    <row r="24" spans="1:8" s="83" customFormat="1" ht="12.75">
      <c r="A24" s="80" t="s">
        <v>8</v>
      </c>
      <c r="B24" s="80"/>
      <c r="C24" s="80"/>
      <c r="D24" s="85"/>
      <c r="E24" s="85"/>
      <c r="F24" s="85"/>
      <c r="G24" s="85"/>
      <c r="H24" s="85"/>
    </row>
    <row r="25" spans="1:8" s="83" customFormat="1" ht="12.75">
      <c r="A25" s="80"/>
      <c r="B25" s="80"/>
      <c r="C25" s="80"/>
      <c r="D25" s="85"/>
      <c r="E25" s="85"/>
      <c r="F25" s="85"/>
      <c r="G25" s="85"/>
      <c r="H25" s="85"/>
    </row>
    <row r="26" spans="1:8" s="83" customFormat="1" ht="12.75">
      <c r="A26" s="85" t="s">
        <v>123</v>
      </c>
      <c r="B26" s="85"/>
      <c r="C26" s="85"/>
      <c r="D26" s="85"/>
      <c r="E26" s="85"/>
      <c r="F26" s="85"/>
      <c r="G26" s="85"/>
      <c r="H26" s="85"/>
    </row>
    <row r="27" spans="1:8" s="83" customFormat="1" ht="12.75">
      <c r="A27" s="94" t="s">
        <v>124</v>
      </c>
      <c r="B27" s="94"/>
      <c r="C27" s="94"/>
      <c r="D27" s="94"/>
      <c r="E27" s="94"/>
      <c r="F27" s="94"/>
      <c r="G27" s="94"/>
      <c r="H27" s="94"/>
    </row>
    <row r="28" spans="1:8" s="83" customFormat="1" ht="12.75">
      <c r="A28" s="80" t="s">
        <v>125</v>
      </c>
      <c r="B28" s="80"/>
      <c r="C28" s="86"/>
      <c r="D28" s="86"/>
      <c r="E28" s="86"/>
      <c r="F28" s="86"/>
      <c r="G28" s="86"/>
      <c r="H28" s="86"/>
    </row>
    <row r="29" spans="1:8" s="83" customFormat="1" ht="12.75">
      <c r="A29" s="86"/>
      <c r="B29" s="86"/>
      <c r="C29" s="86"/>
      <c r="D29" s="86"/>
      <c r="E29" s="86"/>
      <c r="F29" s="86"/>
      <c r="G29" s="86"/>
      <c r="H29" s="86"/>
    </row>
    <row r="30" spans="1:8" s="83" customFormat="1" ht="12.75">
      <c r="A30" s="94"/>
      <c r="B30" s="86"/>
      <c r="C30" s="86"/>
      <c r="D30" s="86"/>
      <c r="E30" s="86"/>
      <c r="F30" s="86"/>
      <c r="G30" s="86"/>
      <c r="H30" s="86"/>
    </row>
    <row r="31" spans="2:8" s="83" customFormat="1" ht="12.75">
      <c r="B31" s="138"/>
      <c r="C31" s="138"/>
      <c r="D31" s="138"/>
      <c r="E31" s="138"/>
      <c r="F31" s="138"/>
      <c r="G31" s="86"/>
      <c r="H31" s="86"/>
    </row>
    <row r="32" spans="2:8" s="83" customFormat="1" ht="12.75">
      <c r="B32" s="138"/>
      <c r="C32" s="138"/>
      <c r="D32" s="138"/>
      <c r="E32" s="138"/>
      <c r="F32" s="138"/>
      <c r="G32" s="86"/>
      <c r="H32" s="86"/>
    </row>
    <row r="33" spans="2:8" s="83" customFormat="1" ht="12.75">
      <c r="B33" s="138"/>
      <c r="C33" s="138"/>
      <c r="D33" s="138"/>
      <c r="E33" s="138"/>
      <c r="F33" s="138"/>
      <c r="G33" s="86"/>
      <c r="H33" s="86"/>
    </row>
    <row r="34" spans="2:8" s="83" customFormat="1" ht="12.75">
      <c r="B34" s="138"/>
      <c r="C34" s="138"/>
      <c r="D34" s="138"/>
      <c r="E34" s="138"/>
      <c r="F34" s="138"/>
      <c r="G34" s="86"/>
      <c r="H34" s="86"/>
    </row>
    <row r="35" spans="2:8" s="83" customFormat="1" ht="12.75">
      <c r="B35" s="138"/>
      <c r="C35" s="138"/>
      <c r="D35" s="138"/>
      <c r="E35" s="138"/>
      <c r="F35" s="138"/>
      <c r="G35" s="86"/>
      <c r="H35" s="86"/>
    </row>
    <row r="36" spans="2:8" s="83" customFormat="1" ht="12.75">
      <c r="B36" s="138"/>
      <c r="C36" s="138"/>
      <c r="D36" s="138"/>
      <c r="E36" s="138"/>
      <c r="F36" s="138"/>
      <c r="G36" s="86"/>
      <c r="H36" s="86"/>
    </row>
    <row r="37" spans="2:8" s="83" customFormat="1" ht="12.75">
      <c r="B37" s="138"/>
      <c r="C37" s="138"/>
      <c r="D37" s="138"/>
      <c r="E37" s="138"/>
      <c r="F37" s="138"/>
      <c r="G37" s="86"/>
      <c r="H37" s="86"/>
    </row>
    <row r="38" spans="2:8" s="83" customFormat="1" ht="12.75">
      <c r="B38" s="138"/>
      <c r="C38" s="138"/>
      <c r="D38" s="138"/>
      <c r="E38" s="138"/>
      <c r="F38" s="138"/>
      <c r="G38" s="86"/>
      <c r="H38" s="86"/>
    </row>
    <row r="39" spans="2:8" s="83" customFormat="1" ht="12.75">
      <c r="B39" s="138"/>
      <c r="C39" s="138"/>
      <c r="D39" s="138"/>
      <c r="E39" s="138"/>
      <c r="F39" s="138"/>
      <c r="G39" s="86"/>
      <c r="H39" s="86"/>
    </row>
    <row r="40" spans="2:8" s="83" customFormat="1" ht="12.75">
      <c r="B40" s="138"/>
      <c r="C40" s="138"/>
      <c r="D40" s="138"/>
      <c r="E40" s="138"/>
      <c r="F40" s="138"/>
      <c r="G40" s="86"/>
      <c r="H40" s="86"/>
    </row>
    <row r="41" spans="2:8" s="83" customFormat="1" ht="12.75">
      <c r="B41" s="138"/>
      <c r="C41" s="138"/>
      <c r="D41" s="138"/>
      <c r="E41" s="138"/>
      <c r="F41" s="138"/>
      <c r="G41" s="86"/>
      <c r="H41" s="86"/>
    </row>
    <row r="42" spans="2:8" s="83" customFormat="1" ht="12.75">
      <c r="B42" s="139"/>
      <c r="C42" s="139"/>
      <c r="D42" s="139"/>
      <c r="E42" s="139"/>
      <c r="F42" s="139"/>
      <c r="G42" s="86"/>
      <c r="H42" s="86"/>
    </row>
    <row r="43" spans="2:8" s="83" customFormat="1" ht="12.75">
      <c r="B43" s="139"/>
      <c r="C43" s="139"/>
      <c r="D43" s="139"/>
      <c r="E43" s="139"/>
      <c r="F43" s="139"/>
      <c r="G43" s="86"/>
      <c r="H43" s="86"/>
    </row>
    <row r="44" spans="2:6" ht="12.75">
      <c r="B44" s="139"/>
      <c r="C44" s="139"/>
      <c r="D44" s="139"/>
      <c r="E44" s="139"/>
      <c r="F44" s="139"/>
    </row>
    <row r="45" spans="2:6" ht="12.75">
      <c r="B45" s="139"/>
      <c r="C45" s="139"/>
      <c r="D45" s="139"/>
      <c r="E45" s="139"/>
      <c r="F45" s="139"/>
    </row>
    <row r="46" spans="2:6" ht="12.75">
      <c r="B46" s="139"/>
      <c r="C46" s="139"/>
      <c r="D46" s="139"/>
      <c r="E46" s="139"/>
      <c r="F46" s="139"/>
    </row>
    <row r="47" spans="2:6" ht="12.75">
      <c r="B47" s="139"/>
      <c r="C47" s="139"/>
      <c r="D47" s="139"/>
      <c r="E47" s="139"/>
      <c r="F47" s="139"/>
    </row>
    <row r="48" spans="2:6" ht="12.75">
      <c r="B48" s="139"/>
      <c r="C48" s="139"/>
      <c r="D48" s="139"/>
      <c r="E48" s="139"/>
      <c r="F48" s="139"/>
    </row>
    <row r="49" spans="2:6" ht="12.75">
      <c r="B49" s="139"/>
      <c r="C49" s="139"/>
      <c r="D49" s="139"/>
      <c r="E49" s="139"/>
      <c r="F49" s="139"/>
    </row>
    <row r="50" spans="2:6" ht="12.75">
      <c r="B50" s="139"/>
      <c r="C50" s="139"/>
      <c r="D50" s="139"/>
      <c r="E50" s="139"/>
      <c r="F50" s="139"/>
    </row>
    <row r="51" spans="2:6" ht="12.75">
      <c r="B51" s="139"/>
      <c r="C51" s="139"/>
      <c r="D51" s="139"/>
      <c r="E51" s="139"/>
      <c r="F51" s="139"/>
    </row>
    <row r="52" spans="2:6" ht="12.75">
      <c r="B52" s="139"/>
      <c r="C52" s="139"/>
      <c r="D52" s="139"/>
      <c r="E52" s="139"/>
      <c r="F52" s="139"/>
    </row>
    <row r="53" spans="2:4" ht="12.75">
      <c r="B53" s="139"/>
      <c r="C53" s="139"/>
      <c r="D53" s="139"/>
    </row>
  </sheetData>
  <sheetProtection/>
  <printOptions/>
  <pageMargins left="0.7" right="0.7" top="0.75" bottom="0.75" header="0.3" footer="0.3"/>
  <pageSetup fitToHeight="1" fitToWidth="1" horizontalDpi="600" verticalDpi="600" orientation="landscape" paperSize="9" r:id="rId1"/>
  <headerFooter>
    <oddHeader>&amp;L&amp;"Arial,Bold"Quarterly provisional figures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showGridLines="0" zoomScale="85" zoomScaleNormal="85" workbookViewId="0" topLeftCell="A1">
      <selection activeCell="A1" sqref="A1"/>
    </sheetView>
  </sheetViews>
  <sheetFormatPr defaultColWidth="9.140625" defaultRowHeight="12.75"/>
  <cols>
    <col min="1" max="1" width="34.28125" style="0" customWidth="1"/>
    <col min="2" max="2" width="17.140625" style="0" customWidth="1"/>
    <col min="3" max="5" width="17.140625" style="2" customWidth="1"/>
    <col min="6" max="11" width="9.140625" style="83" customWidth="1"/>
    <col min="12" max="12" width="9.140625" style="78" customWidth="1"/>
  </cols>
  <sheetData>
    <row r="1" spans="1:5" ht="12.75">
      <c r="A1" s="19" t="s">
        <v>164</v>
      </c>
      <c r="B1" s="19"/>
      <c r="C1" s="19"/>
      <c r="D1" s="19"/>
      <c r="E1" s="24"/>
    </row>
    <row r="2" spans="1:5" ht="12.75">
      <c r="A2" s="110" t="s">
        <v>220</v>
      </c>
      <c r="B2" s="19"/>
      <c r="C2" s="19"/>
      <c r="D2" s="19"/>
      <c r="E2" s="24"/>
    </row>
    <row r="3" spans="1:5" ht="12.75">
      <c r="A3" s="20"/>
      <c r="B3" s="20"/>
      <c r="C3" s="26"/>
      <c r="D3" s="26"/>
      <c r="E3" s="21" t="s">
        <v>57</v>
      </c>
    </row>
    <row r="4" spans="1:5" ht="12.75">
      <c r="A4" s="20"/>
      <c r="B4" s="20"/>
      <c r="C4" s="26"/>
      <c r="D4" s="26"/>
      <c r="E4" s="21" t="s">
        <v>28</v>
      </c>
    </row>
    <row r="5" spans="1:12" s="18" customFormat="1" ht="75" customHeight="1">
      <c r="A5" s="63" t="s">
        <v>146</v>
      </c>
      <c r="B5" s="124" t="s">
        <v>224</v>
      </c>
      <c r="C5" s="64" t="s">
        <v>107</v>
      </c>
      <c r="D5" s="64" t="s">
        <v>80</v>
      </c>
      <c r="E5" s="64" t="s">
        <v>81</v>
      </c>
      <c r="F5" s="84"/>
      <c r="G5" s="84"/>
      <c r="H5" s="84"/>
      <c r="I5" s="84"/>
      <c r="J5" s="84"/>
      <c r="K5" s="84"/>
      <c r="L5" s="82"/>
    </row>
    <row r="6" spans="1:5" ht="12.75" customHeight="1">
      <c r="A6" s="30"/>
      <c r="B6" s="72"/>
      <c r="C6" s="72"/>
      <c r="D6" s="72"/>
      <c r="E6" s="72"/>
    </row>
    <row r="7" spans="1:5" ht="12.75" customHeight="1">
      <c r="A7" s="55" t="s">
        <v>137</v>
      </c>
      <c r="B7" s="56">
        <v>145661</v>
      </c>
      <c r="C7" s="56">
        <f>1000*Table11!E7/Table13!B7</f>
        <v>90.37485179797163</v>
      </c>
      <c r="D7" s="56">
        <f>1000*Table11!F7/Table13!B7</f>
        <v>31.3788091900207</v>
      </c>
      <c r="E7" s="56">
        <f>1000*Table11!G7/Table13!B7</f>
        <v>144.29641427698562</v>
      </c>
    </row>
    <row r="8" spans="1:5" ht="12.75" customHeight="1">
      <c r="A8" s="30" t="s">
        <v>138</v>
      </c>
      <c r="B8" s="57">
        <v>163659</v>
      </c>
      <c r="C8" s="57">
        <f>1000*Table11!E8/Table13!B8</f>
        <v>75.90411555269517</v>
      </c>
      <c r="D8" s="57">
        <f>1000*Table11!F8/Table13!B8</f>
        <v>54.81214569005891</v>
      </c>
      <c r="E8" s="57">
        <f>1000*Table11!G8/Table13!B8</f>
        <v>138.20455948038298</v>
      </c>
    </row>
    <row r="9" spans="1:5" ht="12.75" customHeight="1">
      <c r="A9" s="59" t="s">
        <v>139</v>
      </c>
      <c r="B9" s="60">
        <v>218656</v>
      </c>
      <c r="C9" s="60">
        <f>1000*Table11!E9/Table13!B9</f>
        <v>70.99685013231118</v>
      </c>
      <c r="D9" s="60">
        <f>1000*Table11!F9/Table13!B9</f>
        <v>9.94496005780804</v>
      </c>
      <c r="E9" s="60">
        <f>1000*Table11!G9/Table13!B9</f>
        <v>122.08464437289624</v>
      </c>
    </row>
    <row r="10" spans="1:5" ht="12.75" customHeight="1">
      <c r="A10" s="30" t="s">
        <v>1</v>
      </c>
      <c r="B10" s="57">
        <v>345418</v>
      </c>
      <c r="C10" s="57">
        <f>1000*Table11!E10/Table13!B10</f>
        <v>43.847048557222884</v>
      </c>
      <c r="D10" s="57">
        <f>1000*Table11!F10/Table13!B10</f>
        <v>29.35244591879391</v>
      </c>
      <c r="E10" s="57">
        <f>1000*Table11!G10/Table13!B10</f>
        <v>102.5046320689715</v>
      </c>
    </row>
    <row r="11" spans="1:5" ht="12.75" customHeight="1">
      <c r="A11" s="59" t="s">
        <v>140</v>
      </c>
      <c r="B11" s="60">
        <v>141746</v>
      </c>
      <c r="C11" s="60">
        <f>1000*Table11!E11/Table13!B11</f>
        <v>77.91130473117104</v>
      </c>
      <c r="D11" s="60">
        <f>1000*Table11!F11/Table13!B11</f>
        <v>26.07352290689053</v>
      </c>
      <c r="E11" s="60">
        <f>1000*Table11!G11/Table13!B11</f>
        <v>139.1353547895531</v>
      </c>
    </row>
    <row r="12" spans="1:5" ht="12.75" customHeight="1">
      <c r="A12" s="30" t="s">
        <v>141</v>
      </c>
      <c r="B12" s="57">
        <v>150756</v>
      </c>
      <c r="C12" s="57">
        <f>1000*Table11!E12/Table13!B12</f>
        <v>57.74371903828575</v>
      </c>
      <c r="D12" s="57">
        <f>1000*Table11!F12/Table13!B12</f>
        <v>14.640516511807053</v>
      </c>
      <c r="E12" s="57">
        <f>1000*Table11!G12/Table13!B12</f>
        <v>119.05928785587307</v>
      </c>
    </row>
    <row r="13" spans="1:5" ht="12.75" customHeight="1">
      <c r="A13" s="59" t="s">
        <v>142</v>
      </c>
      <c r="B13" s="60">
        <v>116812</v>
      </c>
      <c r="C13" s="60">
        <f>1000*Table11!E13/Table13!B13</f>
        <v>51.67321232326706</v>
      </c>
      <c r="D13" s="60">
        <f>1000*Table11!F13/Table13!B13</f>
        <v>41.53243581787128</v>
      </c>
      <c r="E13" s="60">
        <f>1000*Table11!G13/Table13!B13</f>
        <v>105.5671078313872</v>
      </c>
    </row>
    <row r="14" spans="1:5" ht="12.75" customHeight="1">
      <c r="A14" s="30" t="s">
        <v>143</v>
      </c>
      <c r="B14" s="57">
        <v>149106</v>
      </c>
      <c r="C14" s="57">
        <f>1000*Table11!E14/Table13!B14</f>
        <v>65.20116372196065</v>
      </c>
      <c r="D14" s="57">
        <f>1000*Table11!F14/Table13!B14</f>
        <v>43.474832796802275</v>
      </c>
      <c r="E14" s="57">
        <f>1000*Table11!G14/Table13!B14</f>
        <v>120.33063726476466</v>
      </c>
    </row>
    <row r="15" spans="1:11" ht="12.75" customHeight="1">
      <c r="A15" s="59" t="s">
        <v>144</v>
      </c>
      <c r="B15" s="60">
        <v>138994</v>
      </c>
      <c r="C15" s="60">
        <f>1000*Table11!E15/Table13!B15</f>
        <v>72.54811654134727</v>
      </c>
      <c r="D15" s="60">
        <f>1000*Table11!F15/Table13!B15</f>
        <v>40.630621056135624</v>
      </c>
      <c r="E15" s="60">
        <f>1000*Table11!G15/Table13!B15</f>
        <v>127.34707973006029</v>
      </c>
      <c r="K15" s="131"/>
    </row>
    <row r="16" spans="1:5" ht="12.75" customHeight="1">
      <c r="A16" s="30" t="s">
        <v>85</v>
      </c>
      <c r="B16" s="57">
        <v>150293</v>
      </c>
      <c r="C16" s="57">
        <f>1000*Table11!E16/Table13!B16</f>
        <v>78.2365882004852</v>
      </c>
      <c r="D16" s="57">
        <f>1000*Table11!F16/Table13!B16</f>
        <v>3.8841893887957544</v>
      </c>
      <c r="E16" s="57">
        <f>1000*Table11!G16/Table13!B16</f>
        <v>127.02468511507521</v>
      </c>
    </row>
    <row r="17" spans="1:5" ht="12.75" customHeight="1">
      <c r="A17" s="59" t="s">
        <v>145</v>
      </c>
      <c r="B17" s="60">
        <v>182074</v>
      </c>
      <c r="C17" s="60">
        <f>1000*Table11!E17/Table13!B17</f>
        <v>59.01746203481076</v>
      </c>
      <c r="D17" s="60">
        <f>1000*Table11!F17/Table13!B17</f>
        <v>5.7619013258345495</v>
      </c>
      <c r="E17" s="60">
        <f>1000*Table11!G17/Table13!B17</f>
        <v>113.83602271603853</v>
      </c>
    </row>
    <row r="18" spans="1:5" ht="12.75" customHeight="1">
      <c r="A18" s="30"/>
      <c r="B18" s="57"/>
      <c r="C18" s="57"/>
      <c r="D18" s="57"/>
      <c r="E18" s="57"/>
    </row>
    <row r="19" spans="1:5" ht="12.75" customHeight="1">
      <c r="A19" s="59" t="s">
        <v>0</v>
      </c>
      <c r="B19" s="61">
        <f>B7+B8+B10+B14+B15+B17</f>
        <v>1124912</v>
      </c>
      <c r="C19" s="61">
        <f>1000*Table11!E19/Table13!B19</f>
        <v>63.36782411826217</v>
      </c>
      <c r="D19" s="61">
        <f>1000*Table11!F19/Table13!B19</f>
        <v>32.7660263428352</v>
      </c>
      <c r="E19" s="61">
        <f>1000*Table11!G19/Table13!B19</f>
        <v>120.37635388368157</v>
      </c>
    </row>
    <row r="20" spans="1:5" ht="12.75" customHeight="1">
      <c r="A20" s="32" t="s">
        <v>2</v>
      </c>
      <c r="B20" s="33">
        <f>B11+B12</f>
        <v>292502</v>
      </c>
      <c r="C20" s="33">
        <f>1000*Table11!E20/Table13!B20</f>
        <v>67.51689871440324</v>
      </c>
      <c r="D20" s="33">
        <f>1000*Table11!F20/Table13!B20</f>
        <v>20.18093307127503</v>
      </c>
      <c r="E20" s="33">
        <f>1000*Table11!G20/Table13!B20</f>
        <v>128.78811768808418</v>
      </c>
    </row>
    <row r="21" spans="1:5" ht="12.75" customHeight="1">
      <c r="A21" s="62"/>
      <c r="B21" s="60"/>
      <c r="C21" s="60"/>
      <c r="D21" s="60"/>
      <c r="E21" s="60"/>
    </row>
    <row r="22" spans="1:5" ht="12.75" customHeight="1">
      <c r="A22" s="65" t="s">
        <v>5</v>
      </c>
      <c r="B22" s="66">
        <f>SUM(B7:B17)</f>
        <v>1903175</v>
      </c>
      <c r="C22" s="66">
        <f>1000*Table11!E22/Table13!B22</f>
        <v>65.33839702766932</v>
      </c>
      <c r="D22" s="66">
        <f>1000*Table11!F22/Table13!B22</f>
        <v>26.46716043745481</v>
      </c>
      <c r="E22" s="66">
        <f>1000*Table11!G22/Table13!B22</f>
        <v>121.48149959935371</v>
      </c>
    </row>
    <row r="23" spans="1:11" s="78" customFormat="1" ht="12.75">
      <c r="A23" s="80"/>
      <c r="B23" s="80"/>
      <c r="C23" s="93"/>
      <c r="D23" s="79"/>
      <c r="E23" s="79"/>
      <c r="F23" s="83"/>
      <c r="G23" s="83"/>
      <c r="H23" s="83"/>
      <c r="I23" s="83"/>
      <c r="J23" s="83"/>
      <c r="K23" s="83"/>
    </row>
    <row r="24" spans="1:11" s="78" customFormat="1" ht="12.75">
      <c r="A24" s="80" t="s">
        <v>131</v>
      </c>
      <c r="B24" s="86"/>
      <c r="C24" s="86"/>
      <c r="D24" s="86"/>
      <c r="E24" s="86"/>
      <c r="F24" s="83"/>
      <c r="G24" s="83"/>
      <c r="H24" s="83"/>
      <c r="I24" s="83"/>
      <c r="J24" s="83"/>
      <c r="K24" s="83"/>
    </row>
    <row r="25" spans="1:11" s="78" customFormat="1" ht="12.75">
      <c r="A25" s="80"/>
      <c r="B25" s="86"/>
      <c r="C25" s="86"/>
      <c r="D25" s="86"/>
      <c r="E25" s="86"/>
      <c r="F25" s="83"/>
      <c r="G25" s="83"/>
      <c r="H25" s="83"/>
      <c r="I25" s="83"/>
      <c r="J25" s="83"/>
      <c r="K25" s="83"/>
    </row>
    <row r="26" spans="1:11" s="78" customFormat="1" ht="12.75">
      <c r="A26" s="99" t="s">
        <v>126</v>
      </c>
      <c r="B26" s="83"/>
      <c r="C26" s="83"/>
      <c r="D26" s="83"/>
      <c r="E26" s="83"/>
      <c r="F26" s="83"/>
      <c r="G26" s="83"/>
      <c r="H26" s="83"/>
      <c r="I26" s="83"/>
      <c r="J26" s="83"/>
      <c r="K26" s="83"/>
    </row>
    <row r="27" spans="1:11" s="78" customFormat="1" ht="12.75">
      <c r="A27" s="83" t="s">
        <v>122</v>
      </c>
      <c r="B27" s="83"/>
      <c r="C27" s="83"/>
      <c r="D27" s="83"/>
      <c r="E27" s="83"/>
      <c r="F27" s="83"/>
      <c r="G27" s="83"/>
      <c r="H27" s="83"/>
      <c r="I27" s="83"/>
      <c r="J27" s="83"/>
      <c r="K27" s="83"/>
    </row>
    <row r="28" spans="2:11" s="78" customFormat="1" ht="12.75">
      <c r="B28" s="83"/>
      <c r="C28" s="83"/>
      <c r="D28" s="83"/>
      <c r="E28" s="83"/>
      <c r="F28" s="83"/>
      <c r="G28" s="83"/>
      <c r="H28" s="83"/>
      <c r="I28" s="83"/>
      <c r="J28" s="83"/>
      <c r="K28" s="83"/>
    </row>
    <row r="31" spans="4:6" ht="12.75">
      <c r="D31" s="116"/>
      <c r="E31" s="116"/>
      <c r="F31" s="113"/>
    </row>
    <row r="32" spans="4:6" ht="12.75">
      <c r="D32" s="116"/>
      <c r="E32" s="116"/>
      <c r="F32" s="113"/>
    </row>
    <row r="33" spans="4:6" ht="12.75">
      <c r="D33" s="116"/>
      <c r="E33" s="116"/>
      <c r="F33" s="113"/>
    </row>
    <row r="34" spans="4:6" ht="12.75">
      <c r="D34" s="116"/>
      <c r="E34" s="116"/>
      <c r="F34" s="113"/>
    </row>
    <row r="35" spans="4:6" ht="12.75">
      <c r="D35" s="116"/>
      <c r="E35" s="116"/>
      <c r="F35" s="113"/>
    </row>
    <row r="36" spans="4:6" ht="12.75">
      <c r="D36" s="116"/>
      <c r="E36" s="116"/>
      <c r="F36" s="113"/>
    </row>
    <row r="37" spans="4:6" ht="12.75">
      <c r="D37" s="116"/>
      <c r="E37" s="116"/>
      <c r="F37" s="113"/>
    </row>
    <row r="38" spans="4:6" ht="12.75">
      <c r="D38" s="116"/>
      <c r="E38" s="116"/>
      <c r="F38" s="113"/>
    </row>
    <row r="39" spans="4:6" ht="12.75">
      <c r="D39" s="116"/>
      <c r="E39" s="116"/>
      <c r="F39" s="113"/>
    </row>
    <row r="40" spans="4:6" ht="12.75">
      <c r="D40" s="116"/>
      <c r="E40" s="116"/>
      <c r="F40" s="113"/>
    </row>
    <row r="41" spans="4:6" ht="12.75">
      <c r="D41" s="116"/>
      <c r="E41" s="116"/>
      <c r="F41" s="113"/>
    </row>
  </sheetData>
  <sheetProtection/>
  <printOptions/>
  <pageMargins left="0.7" right="0.7" top="0.75" bottom="0.75" header="0.3" footer="0.3"/>
  <pageSetup fitToHeight="1" fitToWidth="1" horizontalDpi="600" verticalDpi="600" orientation="landscape" paperSize="9" r:id="rId1"/>
  <headerFooter>
    <oddHeader>&amp;L&amp;"Arial,Bold"Quarterly provisional figures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30"/>
  <sheetViews>
    <sheetView showGridLines="0" zoomScale="85" zoomScaleNormal="85" workbookViewId="0" topLeftCell="A1">
      <selection activeCell="A1" sqref="A1"/>
    </sheetView>
  </sheetViews>
  <sheetFormatPr defaultColWidth="9.140625" defaultRowHeight="12.75"/>
  <cols>
    <col min="1" max="1" width="34.28125" style="0" customWidth="1"/>
    <col min="2" max="2" width="17.140625" style="0" customWidth="1"/>
    <col min="3" max="5" width="17.140625" style="2" customWidth="1"/>
    <col min="6" max="7" width="9.140625" style="86" customWidth="1"/>
    <col min="8" max="19" width="9.140625" style="83" customWidth="1"/>
  </cols>
  <sheetData>
    <row r="1" spans="1:7" ht="12.75">
      <c r="A1" s="19" t="s">
        <v>165</v>
      </c>
      <c r="B1" s="19"/>
      <c r="C1" s="19"/>
      <c r="D1" s="19"/>
      <c r="E1" s="24"/>
      <c r="F1" s="85"/>
      <c r="G1" s="85"/>
    </row>
    <row r="2" spans="1:7" ht="12.75">
      <c r="A2" s="110" t="s">
        <v>220</v>
      </c>
      <c r="B2" s="19"/>
      <c r="C2" s="19"/>
      <c r="D2" s="19"/>
      <c r="E2" s="24"/>
      <c r="F2" s="85"/>
      <c r="G2" s="85"/>
    </row>
    <row r="3" spans="1:7" ht="12.75">
      <c r="A3" s="20"/>
      <c r="B3" s="20"/>
      <c r="C3" s="26"/>
      <c r="D3" s="26"/>
      <c r="E3" s="21" t="s">
        <v>58</v>
      </c>
      <c r="F3" s="85"/>
      <c r="G3" s="85"/>
    </row>
    <row r="4" spans="1:7" ht="12.75">
      <c r="A4" s="20"/>
      <c r="B4" s="20"/>
      <c r="C4" s="26"/>
      <c r="D4" s="26"/>
      <c r="E4" s="21" t="s">
        <v>27</v>
      </c>
      <c r="F4" s="85"/>
      <c r="G4" s="85"/>
    </row>
    <row r="5" spans="1:19" s="18" customFormat="1" ht="75" customHeight="1">
      <c r="A5" s="63" t="s">
        <v>146</v>
      </c>
      <c r="B5" s="124" t="s">
        <v>225</v>
      </c>
      <c r="C5" s="64" t="s">
        <v>108</v>
      </c>
      <c r="D5" s="64" t="s">
        <v>82</v>
      </c>
      <c r="E5" s="64" t="s">
        <v>83</v>
      </c>
      <c r="F5" s="95"/>
      <c r="G5" s="95"/>
      <c r="H5" s="84"/>
      <c r="I5" s="84"/>
      <c r="J5" s="84"/>
      <c r="K5" s="84"/>
      <c r="L5" s="84"/>
      <c r="M5" s="84"/>
      <c r="N5" s="84"/>
      <c r="O5" s="84"/>
      <c r="P5" s="84"/>
      <c r="Q5" s="84"/>
      <c r="R5" s="84"/>
      <c r="S5" s="84"/>
    </row>
    <row r="6" spans="1:7" ht="12.75" customHeight="1">
      <c r="A6" s="30"/>
      <c r="B6" s="72"/>
      <c r="C6" s="72"/>
      <c r="D6" s="72"/>
      <c r="E6" s="72"/>
      <c r="F6" s="87"/>
      <c r="G6" s="88"/>
    </row>
    <row r="7" spans="1:9" ht="12.75" customHeight="1">
      <c r="A7" s="55" t="s">
        <v>137</v>
      </c>
      <c r="B7" s="122">
        <v>59739</v>
      </c>
      <c r="C7" s="56">
        <f>1000*Table11!E7/Table14!B7</f>
        <v>220.36008784452946</v>
      </c>
      <c r="D7" s="56">
        <f>1000*Table11!F7/Table14!B7</f>
        <v>76.51063334551307</v>
      </c>
      <c r="E7" s="56">
        <f>1000*Table11!G7/Table14!B7</f>
        <v>351.8364887259579</v>
      </c>
      <c r="F7" s="85"/>
      <c r="G7" s="125"/>
      <c r="H7" s="125"/>
      <c r="I7" s="125"/>
    </row>
    <row r="8" spans="1:9" ht="12.75" customHeight="1">
      <c r="A8" s="126" t="s">
        <v>138</v>
      </c>
      <c r="B8" s="127">
        <v>70810</v>
      </c>
      <c r="C8" s="57">
        <f>1000*Table11!E8/Table14!B8</f>
        <v>175.4327305075348</v>
      </c>
      <c r="D8" s="57">
        <f>1000*Table11!F8/Table14!B8</f>
        <v>126.68409760611992</v>
      </c>
      <c r="E8" s="57">
        <f>1000*Table11!G8/Table14!B8</f>
        <v>319.4240926422822</v>
      </c>
      <c r="F8" s="85"/>
      <c r="G8" s="125"/>
      <c r="H8" s="125"/>
      <c r="I8" s="125"/>
    </row>
    <row r="9" spans="1:9" ht="12.75" customHeight="1">
      <c r="A9" s="59" t="s">
        <v>139</v>
      </c>
      <c r="B9" s="122">
        <v>83884</v>
      </c>
      <c r="C9" s="60">
        <f>1000*Table11!E9/Table14!B9</f>
        <v>185.06374591734576</v>
      </c>
      <c r="D9" s="60">
        <f>1000*Table11!F9/Table14!B9</f>
        <v>25.923003032760413</v>
      </c>
      <c r="E9" s="60">
        <f>1000*Table11!G9/Table14!B9</f>
        <v>318.23160555052215</v>
      </c>
      <c r="F9" s="85"/>
      <c r="G9" s="125"/>
      <c r="H9" s="125"/>
      <c r="I9" s="125"/>
    </row>
    <row r="10" spans="1:9" ht="12.75" customHeight="1">
      <c r="A10" s="126" t="s">
        <v>1</v>
      </c>
      <c r="B10" s="127">
        <v>149997</v>
      </c>
      <c r="C10" s="57">
        <f>1000*Table11!E10/Table14!B10</f>
        <v>100.97241823862353</v>
      </c>
      <c r="D10" s="57">
        <f>1000*Table11!F10/Table14!B10</f>
        <v>67.59377297131246</v>
      </c>
      <c r="E10" s="57">
        <f>1000*Table11!G10/Table14!B10</f>
        <v>236.05102102042042</v>
      </c>
      <c r="F10" s="85"/>
      <c r="G10" s="125"/>
      <c r="H10" s="125"/>
      <c r="I10" s="125"/>
    </row>
    <row r="11" spans="1:9" ht="12.75" customHeight="1">
      <c r="A11" s="59" t="s">
        <v>140</v>
      </c>
      <c r="B11" s="122">
        <v>59306</v>
      </c>
      <c r="C11" s="60">
        <f>1000*Table11!E11/Table14!B11</f>
        <v>186.21414022905896</v>
      </c>
      <c r="D11" s="60">
        <f>1000*Table11!F11/Table14!B11</f>
        <v>62.31776848818172</v>
      </c>
      <c r="E11" s="60">
        <f>1000*Table11!G11/Table14!B11</f>
        <v>332.54443058037964</v>
      </c>
      <c r="F11" s="85"/>
      <c r="G11" s="125"/>
      <c r="H11" s="125"/>
      <c r="I11" s="125"/>
    </row>
    <row r="12" spans="1:9" ht="12.75" customHeight="1">
      <c r="A12" s="126" t="s">
        <v>141</v>
      </c>
      <c r="B12" s="127">
        <v>61801</v>
      </c>
      <c r="C12" s="57">
        <f>1000*Table11!E12/Table14!B12</f>
        <v>140.85875806760095</v>
      </c>
      <c r="D12" s="57">
        <f>1000*Table11!F12/Table14!B12</f>
        <v>35.71375394013016</v>
      </c>
      <c r="E12" s="57">
        <f>1000*Table11!G12/Table14!B12</f>
        <v>290.43060791896573</v>
      </c>
      <c r="F12" s="85"/>
      <c r="G12" s="125"/>
      <c r="H12" s="125"/>
      <c r="I12" s="125"/>
    </row>
    <row r="13" spans="1:9" ht="12.75" customHeight="1">
      <c r="A13" s="59" t="s">
        <v>142</v>
      </c>
      <c r="B13" s="122">
        <v>46426</v>
      </c>
      <c r="C13" s="60">
        <f>1000*Table11!E13/Table14!B13</f>
        <v>130.01445909415997</v>
      </c>
      <c r="D13" s="60">
        <f>1000*Table11!F13/Table14!B13</f>
        <v>104.4993515003916</v>
      </c>
      <c r="E13" s="60">
        <f>1000*Table11!G13/Table14!B13</f>
        <v>265.61635721363035</v>
      </c>
      <c r="F13" s="85"/>
      <c r="G13" s="125"/>
      <c r="H13" s="125"/>
      <c r="I13" s="125"/>
    </row>
    <row r="14" spans="1:9" ht="12.75" customHeight="1">
      <c r="A14" s="126" t="s">
        <v>143</v>
      </c>
      <c r="B14" s="127">
        <v>60832</v>
      </c>
      <c r="C14" s="57">
        <f>1000*Table11!E14/Table14!B14</f>
        <v>159.81530638359197</v>
      </c>
      <c r="D14" s="57">
        <f>1000*Table11!F14/Table14!B14</f>
        <v>106.56165207456601</v>
      </c>
      <c r="E14" s="57">
        <f>1000*Table11!G14/Table14!B14</f>
        <v>294.94377958968965</v>
      </c>
      <c r="F14" s="85"/>
      <c r="G14" s="125"/>
      <c r="H14" s="125"/>
      <c r="I14" s="125"/>
    </row>
    <row r="15" spans="1:9" ht="12.75" customHeight="1">
      <c r="A15" s="59" t="s">
        <v>144</v>
      </c>
      <c r="B15" s="122">
        <v>58847</v>
      </c>
      <c r="C15" s="60">
        <f>1000*Table11!E15/Table14!B15</f>
        <v>171.35542866327972</v>
      </c>
      <c r="D15" s="60">
        <f>1000*Table11!F15/Table14!B15</f>
        <v>95.9677221111784</v>
      </c>
      <c r="E15" s="60">
        <f>1000*Table11!G15/Table14!B15</f>
        <v>300.78814552993356</v>
      </c>
      <c r="F15" s="85"/>
      <c r="G15" s="125"/>
      <c r="H15" s="125"/>
      <c r="I15" s="125"/>
    </row>
    <row r="16" spans="1:9" ht="12.75" customHeight="1">
      <c r="A16" s="126" t="s">
        <v>85</v>
      </c>
      <c r="B16" s="127">
        <v>54423</v>
      </c>
      <c r="C16" s="57">
        <f>1000*Table11!E16/Table14!B16</f>
        <v>216.05592397360533</v>
      </c>
      <c r="D16" s="57">
        <f>1000*Table11!F16/Table14!B16</f>
        <v>10.72646630671371</v>
      </c>
      <c r="E16" s="57">
        <f>1000*Table11!G16/Table14!B16</f>
        <v>350.78773680245484</v>
      </c>
      <c r="F16" s="85"/>
      <c r="G16" s="125"/>
      <c r="H16" s="125"/>
      <c r="I16" s="125"/>
    </row>
    <row r="17" spans="1:9" ht="12.75" customHeight="1">
      <c r="A17" s="59" t="s">
        <v>145</v>
      </c>
      <c r="B17" s="122">
        <v>68580</v>
      </c>
      <c r="C17" s="60">
        <f>1000*Table11!E17/Table14!B17</f>
        <v>156.68628437629243</v>
      </c>
      <c r="D17" s="60">
        <f>1000*Table11!F17/Table14!B17</f>
        <v>15.29735231846019</v>
      </c>
      <c r="E17" s="60">
        <f>1000*Table11!G17/Table14!B17</f>
        <v>302.22484689413824</v>
      </c>
      <c r="F17" s="85"/>
      <c r="G17" s="125"/>
      <c r="H17" s="125"/>
      <c r="I17" s="125"/>
    </row>
    <row r="18" spans="1:9" ht="12.75" customHeight="1">
      <c r="A18" s="30"/>
      <c r="B18" s="118"/>
      <c r="C18" s="57"/>
      <c r="D18" s="57"/>
      <c r="E18" s="57"/>
      <c r="F18" s="85"/>
      <c r="G18" s="125"/>
      <c r="H18" s="125"/>
      <c r="I18" s="125"/>
    </row>
    <row r="19" spans="1:9" ht="12.75" customHeight="1">
      <c r="A19" s="59" t="s">
        <v>0</v>
      </c>
      <c r="B19" s="120">
        <f>B7+B8+B10+B14+B15+B17</f>
        <v>468805</v>
      </c>
      <c r="C19" s="61">
        <f>1000*Table11!E19/Table14!B19</f>
        <v>152.05304074086783</v>
      </c>
      <c r="D19" s="61">
        <f>1000*Table11!F19/Table14!B19</f>
        <v>78.62308683860331</v>
      </c>
      <c r="E19" s="61">
        <f>1000*Table11!G19/Table14!B19</f>
        <v>288.8467593135739</v>
      </c>
      <c r="F19" s="85"/>
      <c r="G19" s="125"/>
      <c r="H19" s="125"/>
      <c r="I19" s="125"/>
    </row>
    <row r="20" spans="1:9" ht="12.75" customHeight="1">
      <c r="A20" s="32" t="s">
        <v>2</v>
      </c>
      <c r="B20" s="33">
        <f>B11+B12</f>
        <v>121107</v>
      </c>
      <c r="C20" s="33">
        <f>1000*Table11!E20/Table14!B20</f>
        <v>163.06925204786162</v>
      </c>
      <c r="D20" s="33">
        <f>1000*Table11!F20/Table14!B20</f>
        <v>48.741718358262446</v>
      </c>
      <c r="E20" s="33">
        <f>1000*Table11!G20/Table14!B20</f>
        <v>311.0537128324539</v>
      </c>
      <c r="F20" s="85"/>
      <c r="G20" s="125"/>
      <c r="H20" s="125"/>
      <c r="I20" s="125"/>
    </row>
    <row r="21" spans="1:9" ht="12.75" customHeight="1">
      <c r="A21" s="62"/>
      <c r="B21" s="119"/>
      <c r="C21" s="60"/>
      <c r="D21" s="60"/>
      <c r="E21" s="60"/>
      <c r="F21" s="85"/>
      <c r="G21" s="125"/>
      <c r="H21" s="125"/>
      <c r="I21" s="125"/>
    </row>
    <row r="22" spans="1:9" ht="12.75" customHeight="1">
      <c r="A22" s="65" t="s">
        <v>5</v>
      </c>
      <c r="B22" s="121">
        <f>SUM(B7:B17)</f>
        <v>774645</v>
      </c>
      <c r="C22" s="66">
        <f>1000*Table11!E22/Table14!B22</f>
        <v>160.52566499897958</v>
      </c>
      <c r="D22" s="66">
        <f>1000*Table11!F22/Table14!B22</f>
        <v>65.02544787038329</v>
      </c>
      <c r="E22" s="66">
        <f>1000*Table11!G22/Table14!B22</f>
        <v>298.4600081327576</v>
      </c>
      <c r="F22" s="85"/>
      <c r="G22" s="125"/>
      <c r="H22" s="125"/>
      <c r="I22" s="125"/>
    </row>
    <row r="23" spans="1:19" s="78" customFormat="1" ht="12.75">
      <c r="A23" s="80"/>
      <c r="B23" s="80"/>
      <c r="C23" s="93"/>
      <c r="D23" s="79"/>
      <c r="E23" s="79"/>
      <c r="F23" s="85"/>
      <c r="G23" s="85"/>
      <c r="H23" s="83"/>
      <c r="I23" s="83"/>
      <c r="J23" s="83"/>
      <c r="K23" s="83"/>
      <c r="L23" s="83"/>
      <c r="M23" s="83"/>
      <c r="N23" s="83"/>
      <c r="O23" s="83"/>
      <c r="P23" s="83"/>
      <c r="Q23" s="83"/>
      <c r="R23" s="83"/>
      <c r="S23" s="83"/>
    </row>
    <row r="24" spans="1:19" s="81" customFormat="1" ht="12.75" customHeight="1">
      <c r="A24" s="80" t="s">
        <v>130</v>
      </c>
      <c r="B24" s="86"/>
      <c r="C24" s="93"/>
      <c r="D24" s="79"/>
      <c r="E24" s="79"/>
      <c r="F24" s="85"/>
      <c r="G24" s="85"/>
      <c r="H24" s="86"/>
      <c r="I24" s="86"/>
      <c r="J24" s="86"/>
      <c r="K24" s="86"/>
      <c r="L24" s="86"/>
      <c r="M24" s="86"/>
      <c r="N24" s="86"/>
      <c r="O24" s="86"/>
      <c r="P24" s="86"/>
      <c r="Q24" s="86"/>
      <c r="R24" s="86"/>
      <c r="S24" s="86"/>
    </row>
    <row r="25" spans="1:19" s="81" customFormat="1" ht="12.75" customHeight="1">
      <c r="A25" s="80"/>
      <c r="B25" s="86"/>
      <c r="C25" s="103"/>
      <c r="D25" s="104"/>
      <c r="E25" s="104"/>
      <c r="F25" s="85"/>
      <c r="G25" s="85"/>
      <c r="H25" s="86"/>
      <c r="I25" s="86"/>
      <c r="J25" s="86"/>
      <c r="K25" s="86"/>
      <c r="L25" s="86"/>
      <c r="M25" s="86"/>
      <c r="N25" s="86"/>
      <c r="O25" s="86"/>
      <c r="P25" s="86"/>
      <c r="Q25" s="86"/>
      <c r="R25" s="86"/>
      <c r="S25" s="86"/>
    </row>
    <row r="26" spans="1:19" s="81" customFormat="1" ht="12.75" customHeight="1">
      <c r="A26" s="105" t="s">
        <v>128</v>
      </c>
      <c r="B26" s="83"/>
      <c r="C26" s="103"/>
      <c r="D26" s="104"/>
      <c r="E26" s="104"/>
      <c r="F26" s="85"/>
      <c r="G26" s="85"/>
      <c r="H26" s="86"/>
      <c r="I26" s="86"/>
      <c r="J26" s="86"/>
      <c r="K26" s="86"/>
      <c r="L26" s="86"/>
      <c r="M26" s="86"/>
      <c r="N26" s="86"/>
      <c r="O26" s="86"/>
      <c r="P26" s="86"/>
      <c r="Q26" s="86"/>
      <c r="R26" s="86"/>
      <c r="S26" s="86"/>
    </row>
    <row r="27" spans="1:19" s="81" customFormat="1" ht="12.75" customHeight="1">
      <c r="A27" s="105" t="s">
        <v>127</v>
      </c>
      <c r="B27" s="83"/>
      <c r="C27" s="103"/>
      <c r="D27" s="104"/>
      <c r="E27" s="104"/>
      <c r="F27" s="85"/>
      <c r="G27" s="85"/>
      <c r="H27" s="86"/>
      <c r="I27" s="86"/>
      <c r="J27" s="86"/>
      <c r="K27" s="86"/>
      <c r="L27" s="86"/>
      <c r="M27" s="86"/>
      <c r="N27" s="86"/>
      <c r="O27" s="86"/>
      <c r="P27" s="86"/>
      <c r="Q27" s="86"/>
      <c r="R27" s="86"/>
      <c r="S27" s="86"/>
    </row>
    <row r="28" spans="1:19" s="81" customFormat="1" ht="12" customHeight="1">
      <c r="A28" s="99" t="s">
        <v>129</v>
      </c>
      <c r="B28" s="83"/>
      <c r="C28" s="105"/>
      <c r="D28" s="105"/>
      <c r="E28" s="105"/>
      <c r="F28" s="95"/>
      <c r="G28" s="95"/>
      <c r="H28" s="86"/>
      <c r="I28" s="86"/>
      <c r="J28" s="86"/>
      <c r="K28" s="86"/>
      <c r="L28" s="86"/>
      <c r="M28" s="86"/>
      <c r="N28" s="86"/>
      <c r="O28" s="86"/>
      <c r="P28" s="86"/>
      <c r="Q28" s="86"/>
      <c r="R28" s="86"/>
      <c r="S28" s="86"/>
    </row>
    <row r="29" spans="1:19" s="81" customFormat="1" ht="12" customHeight="1">
      <c r="A29" s="83" t="s">
        <v>122</v>
      </c>
      <c r="B29" s="105"/>
      <c r="C29" s="105"/>
      <c r="D29" s="105"/>
      <c r="E29" s="105"/>
      <c r="F29" s="95"/>
      <c r="G29" s="95"/>
      <c r="H29" s="86"/>
      <c r="I29" s="86"/>
      <c r="J29" s="86"/>
      <c r="K29" s="86"/>
      <c r="L29" s="86"/>
      <c r="M29" s="86"/>
      <c r="N29" s="86"/>
      <c r="O29" s="86"/>
      <c r="P29" s="86"/>
      <c r="Q29" s="86"/>
      <c r="R29" s="86"/>
      <c r="S29" s="86"/>
    </row>
    <row r="30" spans="3:19" s="81" customFormat="1" ht="12.75">
      <c r="C30" s="106"/>
      <c r="D30" s="106"/>
      <c r="E30" s="106"/>
      <c r="F30" s="86"/>
      <c r="G30" s="86"/>
      <c r="H30" s="86"/>
      <c r="I30" s="86"/>
      <c r="J30" s="86"/>
      <c r="K30" s="86"/>
      <c r="L30" s="86"/>
      <c r="M30" s="86"/>
      <c r="N30" s="86"/>
      <c r="O30" s="86"/>
      <c r="P30" s="86"/>
      <c r="Q30" s="86"/>
      <c r="R30" s="86"/>
      <c r="S30" s="86"/>
    </row>
  </sheetData>
  <sheetProtection/>
  <printOptions/>
  <pageMargins left="0.7" right="0.7" top="0.75" bottom="0.75" header="0.3" footer="0.3"/>
  <pageSetup fitToHeight="1" fitToWidth="1" horizontalDpi="600" verticalDpi="600" orientation="landscape" paperSize="9" r:id="rId1"/>
  <headerFooter>
    <oddHeader>&amp;L&amp;"Arial,Bold"Quarterly provisional figures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E32"/>
  <sheetViews>
    <sheetView showGridLines="0" zoomScale="85" zoomScaleNormal="85" workbookViewId="0" topLeftCell="A1">
      <selection activeCell="A1" sqref="A1"/>
    </sheetView>
  </sheetViews>
  <sheetFormatPr defaultColWidth="9.140625" defaultRowHeight="12.75"/>
  <cols>
    <col min="1" max="1" width="34.28125" style="0" customWidth="1"/>
    <col min="2" max="2" width="18.7109375" style="2" customWidth="1"/>
    <col min="3" max="4" width="18.7109375" style="83" customWidth="1"/>
    <col min="5" max="5" width="9.140625" style="83" customWidth="1"/>
  </cols>
  <sheetData>
    <row r="1" spans="1:5" s="23" customFormat="1" ht="12.75">
      <c r="A1" s="19" t="s">
        <v>166</v>
      </c>
      <c r="B1" s="19"/>
      <c r="C1" s="86"/>
      <c r="D1" s="86"/>
      <c r="E1" s="86"/>
    </row>
    <row r="2" spans="1:5" s="23" customFormat="1" ht="12.75">
      <c r="A2" s="110" t="s">
        <v>220</v>
      </c>
      <c r="B2" s="19"/>
      <c r="C2" s="86"/>
      <c r="D2" s="86"/>
      <c r="E2" s="86"/>
    </row>
    <row r="3" spans="1:5" s="23" customFormat="1" ht="12.75">
      <c r="A3" s="19"/>
      <c r="B3" s="22"/>
      <c r="C3" s="86"/>
      <c r="D3" s="86"/>
      <c r="E3" s="86"/>
    </row>
    <row r="4" spans="1:5" s="23" customFormat="1" ht="12.75">
      <c r="A4" s="202"/>
      <c r="B4" s="21" t="s">
        <v>29</v>
      </c>
      <c r="C4" s="86"/>
      <c r="D4" s="86"/>
      <c r="E4" s="86"/>
    </row>
    <row r="5" spans="1:5" s="18" customFormat="1" ht="75" customHeight="1">
      <c r="A5" s="63" t="s">
        <v>146</v>
      </c>
      <c r="B5" s="124" t="s">
        <v>219</v>
      </c>
      <c r="C5" s="124" t="s">
        <v>218</v>
      </c>
      <c r="D5" s="124" t="s">
        <v>208</v>
      </c>
      <c r="E5" s="84"/>
    </row>
    <row r="6" spans="1:4" ht="12.75" customHeight="1">
      <c r="A6" s="30"/>
      <c r="B6" s="72"/>
      <c r="C6" s="72"/>
      <c r="D6" s="72"/>
    </row>
    <row r="7" spans="1:4" ht="12.75" customHeight="1">
      <c r="A7" s="55" t="s">
        <v>137</v>
      </c>
      <c r="B7" s="122">
        <v>2532.026961</v>
      </c>
      <c r="C7" s="122">
        <v>5821.03</v>
      </c>
      <c r="D7" s="71">
        <f>100*B7/C7</f>
        <v>43.497919801134856</v>
      </c>
    </row>
    <row r="8" spans="1:4" ht="12.75" customHeight="1">
      <c r="A8" s="30" t="s">
        <v>138</v>
      </c>
      <c r="B8" s="118">
        <v>3978.800069</v>
      </c>
      <c r="C8" s="118">
        <v>9440.27</v>
      </c>
      <c r="D8" s="222">
        <f aca="true" t="shared" si="0" ref="D8:D22">100*B8/C8</f>
        <v>42.14710033717255</v>
      </c>
    </row>
    <row r="9" spans="1:4" ht="12.75" customHeight="1">
      <c r="A9" s="59" t="s">
        <v>139</v>
      </c>
      <c r="B9" s="119">
        <v>1097.566596</v>
      </c>
      <c r="C9" s="119">
        <v>2469.23</v>
      </c>
      <c r="D9" s="71">
        <f t="shared" si="0"/>
        <v>44.449751379984846</v>
      </c>
    </row>
    <row r="10" spans="1:4" ht="12.75" customHeight="1">
      <c r="A10" s="30" t="s">
        <v>1</v>
      </c>
      <c r="B10" s="118">
        <v>7449.839224</v>
      </c>
      <c r="C10" s="118">
        <v>12480.830000000002</v>
      </c>
      <c r="D10" s="222">
        <f t="shared" si="0"/>
        <v>59.69025476671022</v>
      </c>
    </row>
    <row r="11" spans="1:4" ht="12.75" customHeight="1">
      <c r="A11" s="59" t="s">
        <v>140</v>
      </c>
      <c r="B11" s="119">
        <v>2077.651684</v>
      </c>
      <c r="C11" s="119">
        <v>4642.14</v>
      </c>
      <c r="D11" s="71">
        <f t="shared" si="0"/>
        <v>44.75633401836222</v>
      </c>
    </row>
    <row r="12" spans="1:4" ht="12.75" customHeight="1">
      <c r="A12" s="30" t="s">
        <v>141</v>
      </c>
      <c r="B12" s="118">
        <v>1494.113488</v>
      </c>
      <c r="C12" s="118">
        <v>2443.9956255169864</v>
      </c>
      <c r="D12" s="222">
        <f t="shared" si="0"/>
        <v>61.13404919388697</v>
      </c>
    </row>
    <row r="13" spans="1:4" ht="12.75" customHeight="1">
      <c r="A13" s="59" t="s">
        <v>142</v>
      </c>
      <c r="B13" s="119">
        <v>3476.642542</v>
      </c>
      <c r="C13" s="119">
        <v>6039.0199999999995</v>
      </c>
      <c r="D13" s="71">
        <f t="shared" si="0"/>
        <v>57.569647757417606</v>
      </c>
    </row>
    <row r="14" spans="1:4" ht="12.75" customHeight="1">
      <c r="A14" s="30" t="s">
        <v>143</v>
      </c>
      <c r="B14" s="118">
        <v>3250.558673</v>
      </c>
      <c r="C14" s="118">
        <v>7308.379999999999</v>
      </c>
      <c r="D14" s="222">
        <f t="shared" si="0"/>
        <v>44.47714367616353</v>
      </c>
    </row>
    <row r="15" spans="1:4" ht="12.75" customHeight="1">
      <c r="A15" s="59" t="s">
        <v>144</v>
      </c>
      <c r="B15" s="119">
        <v>3048.082751</v>
      </c>
      <c r="C15" s="119">
        <v>6765.92</v>
      </c>
      <c r="D15" s="71">
        <f t="shared" si="0"/>
        <v>45.05052898940572</v>
      </c>
    </row>
    <row r="16" spans="1:4" ht="12.75" customHeight="1">
      <c r="A16" s="30" t="s">
        <v>85</v>
      </c>
      <c r="B16" s="118">
        <v>286.228047</v>
      </c>
      <c r="C16" s="118">
        <v>696.6399999999999</v>
      </c>
      <c r="D16" s="222">
        <f t="shared" si="0"/>
        <v>41.08693830385853</v>
      </c>
    </row>
    <row r="17" spans="1:4" ht="12.75" customHeight="1">
      <c r="A17" s="59" t="s">
        <v>145</v>
      </c>
      <c r="B17" s="119">
        <v>563.767934</v>
      </c>
      <c r="C17" s="119">
        <v>1183.81</v>
      </c>
      <c r="D17" s="71">
        <f t="shared" si="0"/>
        <v>47.62317719904377</v>
      </c>
    </row>
    <row r="18" spans="1:4" ht="12.75" customHeight="1">
      <c r="A18" s="30"/>
      <c r="B18" s="118"/>
      <c r="C18" s="118"/>
      <c r="D18" s="72"/>
    </row>
    <row r="19" spans="1:4" ht="12.75" customHeight="1">
      <c r="A19" s="59" t="s">
        <v>0</v>
      </c>
      <c r="B19" s="120">
        <f>B7+B8+B10+B14+B15+B17</f>
        <v>20823.075611999997</v>
      </c>
      <c r="C19" s="120">
        <f>C7+C8+C10+C14+C15+C17</f>
        <v>43000.24</v>
      </c>
      <c r="D19" s="71">
        <f t="shared" si="0"/>
        <v>48.42548695542164</v>
      </c>
    </row>
    <row r="20" spans="1:4" ht="12.75" customHeight="1">
      <c r="A20" s="32" t="s">
        <v>2</v>
      </c>
      <c r="B20" s="33">
        <f>B11+B12</f>
        <v>3571.765172</v>
      </c>
      <c r="C20" s="33">
        <f>C11+C12</f>
        <v>7086.135625516987</v>
      </c>
      <c r="D20" s="222">
        <f t="shared" si="0"/>
        <v>50.404978972434115</v>
      </c>
    </row>
    <row r="21" spans="1:4" ht="12.75" customHeight="1">
      <c r="A21" s="62"/>
      <c r="B21" s="119"/>
      <c r="C21" s="119"/>
      <c r="D21" s="67"/>
    </row>
    <row r="22" spans="1:4" ht="12.75" customHeight="1">
      <c r="A22" s="65" t="s">
        <v>5</v>
      </c>
      <c r="B22" s="121">
        <f>SUM(B7:B17)</f>
        <v>29255.277969000002</v>
      </c>
      <c r="C22" s="223">
        <f>SUM(C7:C17)</f>
        <v>59291.26562551698</v>
      </c>
      <c r="D22" s="222">
        <f t="shared" si="0"/>
        <v>49.34163179071946</v>
      </c>
    </row>
    <row r="23" spans="1:5" s="78" customFormat="1" ht="12.75">
      <c r="A23" s="80"/>
      <c r="B23" s="93"/>
      <c r="C23" s="224"/>
      <c r="D23" s="224"/>
      <c r="E23" s="83"/>
    </row>
    <row r="24" spans="1:5" s="78" customFormat="1" ht="12.75">
      <c r="A24" s="80" t="s">
        <v>8</v>
      </c>
      <c r="B24" s="86"/>
      <c r="C24" s="83"/>
      <c r="D24" s="83"/>
      <c r="E24" s="83"/>
    </row>
    <row r="25" spans="1:5" s="78" customFormat="1" ht="12.75">
      <c r="A25" s="80"/>
      <c r="B25" s="86"/>
      <c r="C25" s="83"/>
      <c r="D25" s="83"/>
      <c r="E25" s="83"/>
    </row>
    <row r="26" spans="1:5" s="78" customFormat="1" ht="12.75">
      <c r="A26" s="85"/>
      <c r="B26" s="83"/>
      <c r="C26" s="83"/>
      <c r="D26" s="83"/>
      <c r="E26" s="83"/>
    </row>
    <row r="27" spans="2:5" s="78" customFormat="1" ht="12.75">
      <c r="B27" s="83"/>
      <c r="C27" s="83"/>
      <c r="D27" s="83"/>
      <c r="E27" s="83"/>
    </row>
    <row r="28" spans="2:5" ht="12.75">
      <c r="B28"/>
      <c r="C28"/>
      <c r="D28"/>
      <c r="E28"/>
    </row>
    <row r="29" spans="1:5" ht="12.75">
      <c r="A29" s="14"/>
      <c r="B29"/>
      <c r="C29"/>
      <c r="D29"/>
      <c r="E29"/>
    </row>
    <row r="30" spans="2:5" ht="12.75">
      <c r="B30"/>
      <c r="C30"/>
      <c r="D30"/>
      <c r="E30"/>
    </row>
    <row r="31" spans="2:5" ht="12.75">
      <c r="B31"/>
      <c r="C31"/>
      <c r="D31"/>
      <c r="E31"/>
    </row>
    <row r="32" spans="2:5" ht="12.75">
      <c r="B32"/>
      <c r="C32"/>
      <c r="D32"/>
      <c r="E32"/>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sheetData>
  <sheetProtection/>
  <printOptions/>
  <pageMargins left="0.7" right="0.7" top="0.75" bottom="0.75" header="0.3" footer="0.3"/>
  <pageSetup fitToHeight="1" fitToWidth="1" horizontalDpi="600" verticalDpi="600" orientation="landscape" paperSize="9" r:id="rId1"/>
  <headerFooter>
    <oddHeader>&amp;L&amp;"Arial,Bold"Quarterly provisional figures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K43"/>
  <sheetViews>
    <sheetView showGridLines="0" zoomScale="85" zoomScaleNormal="85" workbookViewId="0" topLeftCell="A1">
      <selection activeCell="A1" sqref="A1"/>
    </sheetView>
  </sheetViews>
  <sheetFormatPr defaultColWidth="9.140625" defaultRowHeight="12.75"/>
  <cols>
    <col min="1" max="1" width="34.28125" style="0" customWidth="1"/>
    <col min="2" max="10" width="14.28125" style="0" customWidth="1"/>
    <col min="11" max="11" width="9.140625" style="83" customWidth="1"/>
  </cols>
  <sheetData>
    <row r="1" spans="1:10" ht="12.75">
      <c r="A1" s="25" t="s">
        <v>167</v>
      </c>
      <c r="B1" s="19"/>
      <c r="C1" s="19"/>
      <c r="D1" s="19"/>
      <c r="E1" s="19"/>
      <c r="F1" s="19"/>
      <c r="G1" s="19"/>
      <c r="H1" s="19"/>
      <c r="I1" s="19"/>
      <c r="J1" s="19"/>
    </row>
    <row r="2" spans="1:10" ht="12.75">
      <c r="A2" s="110" t="s">
        <v>220</v>
      </c>
      <c r="B2" s="19"/>
      <c r="C2" s="19"/>
      <c r="D2" s="19"/>
      <c r="E2" s="19"/>
      <c r="F2" s="19"/>
      <c r="G2" s="19"/>
      <c r="H2" s="19"/>
      <c r="I2" s="19"/>
      <c r="J2" s="19"/>
    </row>
    <row r="3" spans="1:10" ht="12.75">
      <c r="A3" s="25"/>
      <c r="B3" s="19"/>
      <c r="C3" s="19"/>
      <c r="D3" s="19"/>
      <c r="E3" s="19"/>
      <c r="F3" s="19"/>
      <c r="G3" s="19"/>
      <c r="H3" s="19"/>
      <c r="I3" s="19"/>
      <c r="J3" s="21" t="s">
        <v>31</v>
      </c>
    </row>
    <row r="4" spans="1:10" ht="12.75">
      <c r="A4" s="19"/>
      <c r="B4" s="19"/>
      <c r="C4" s="19"/>
      <c r="D4" s="21" t="s">
        <v>70</v>
      </c>
      <c r="E4" s="19"/>
      <c r="F4" s="19"/>
      <c r="G4" s="21" t="s">
        <v>70</v>
      </c>
      <c r="H4" s="19"/>
      <c r="I4" s="19"/>
      <c r="J4" s="21" t="s">
        <v>70</v>
      </c>
    </row>
    <row r="5" spans="1:11" s="18" customFormat="1" ht="94.5" customHeight="1">
      <c r="A5" s="63" t="s">
        <v>146</v>
      </c>
      <c r="B5" s="64" t="s">
        <v>36</v>
      </c>
      <c r="C5" s="64" t="s">
        <v>92</v>
      </c>
      <c r="D5" s="64" t="s">
        <v>37</v>
      </c>
      <c r="E5" s="64" t="s">
        <v>89</v>
      </c>
      <c r="F5" s="64" t="s">
        <v>93</v>
      </c>
      <c r="G5" s="64" t="s">
        <v>90</v>
      </c>
      <c r="H5" s="64" t="s">
        <v>38</v>
      </c>
      <c r="I5" s="64" t="s">
        <v>94</v>
      </c>
      <c r="J5" s="64" t="s">
        <v>39</v>
      </c>
      <c r="K5" s="84"/>
    </row>
    <row r="6" spans="1:10" ht="12.75" customHeight="1">
      <c r="A6" s="30"/>
      <c r="B6" s="72"/>
      <c r="C6" s="72"/>
      <c r="D6" s="72"/>
      <c r="E6" s="72"/>
      <c r="F6" s="72"/>
      <c r="G6" s="72"/>
      <c r="H6" s="34"/>
      <c r="I6" s="75"/>
      <c r="J6" s="22"/>
    </row>
    <row r="7" spans="1:10" ht="12.75">
      <c r="A7" s="55" t="s">
        <v>137</v>
      </c>
      <c r="B7" s="56">
        <v>619.65</v>
      </c>
      <c r="C7" s="56">
        <v>1010.2486</v>
      </c>
      <c r="D7" s="215">
        <f>100*B7/C7</f>
        <v>61.33638789501911</v>
      </c>
      <c r="E7" s="56">
        <v>834.8699999999999</v>
      </c>
      <c r="F7" s="56">
        <v>1705.3468799999998</v>
      </c>
      <c r="G7" s="215">
        <f>100*E7/F7</f>
        <v>48.95602236654633</v>
      </c>
      <c r="H7" s="56">
        <v>135.92000000000002</v>
      </c>
      <c r="I7" s="56">
        <v>387.0191</v>
      </c>
      <c r="J7" s="215">
        <f>100*H7/I7</f>
        <v>35.119713729890854</v>
      </c>
    </row>
    <row r="8" spans="1:10" ht="12.75">
      <c r="A8" s="30" t="s">
        <v>138</v>
      </c>
      <c r="B8" s="57">
        <v>749.35</v>
      </c>
      <c r="C8" s="57">
        <v>1198.33</v>
      </c>
      <c r="D8" s="216">
        <f aca="true" t="shared" si="0" ref="D8:D22">100*B8/C8</f>
        <v>62.53285822770022</v>
      </c>
      <c r="E8" s="57">
        <v>1452</v>
      </c>
      <c r="F8" s="69">
        <v>2452.584</v>
      </c>
      <c r="G8" s="220">
        <f aca="true" t="shared" si="1" ref="G8:G22">100*E8/F8</f>
        <v>59.202865222964846</v>
      </c>
      <c r="H8" s="57">
        <v>203</v>
      </c>
      <c r="I8" s="57">
        <v>491.63</v>
      </c>
      <c r="J8" s="216">
        <f aca="true" t="shared" si="2" ref="J8:J22">100*H8/I8</f>
        <v>41.29121493806318</v>
      </c>
    </row>
    <row r="9" spans="1:10" ht="12.75">
      <c r="A9" s="59" t="s">
        <v>139</v>
      </c>
      <c r="B9" s="60">
        <v>224.43</v>
      </c>
      <c r="C9" s="60">
        <v>850.1439</v>
      </c>
      <c r="D9" s="217">
        <f t="shared" si="0"/>
        <v>26.399060206160392</v>
      </c>
      <c r="E9" s="60">
        <v>2127.79</v>
      </c>
      <c r="F9" s="70">
        <v>3522.23812</v>
      </c>
      <c r="G9" s="221">
        <f t="shared" si="1"/>
        <v>60.41016897517423</v>
      </c>
      <c r="H9" s="60">
        <v>212.91</v>
      </c>
      <c r="I9" s="60">
        <v>615.1546500000001</v>
      </c>
      <c r="J9" s="217">
        <f t="shared" si="2"/>
        <v>34.61080884294705</v>
      </c>
    </row>
    <row r="10" spans="1:10" ht="12.75">
      <c r="A10" s="30" t="s">
        <v>1</v>
      </c>
      <c r="B10" s="57">
        <v>679.28</v>
      </c>
      <c r="C10" s="57">
        <v>1886.9326</v>
      </c>
      <c r="D10" s="216">
        <f t="shared" si="0"/>
        <v>35.999166053943846</v>
      </c>
      <c r="E10" s="57">
        <v>1659.8700000000001</v>
      </c>
      <c r="F10" s="69">
        <v>4351.21008</v>
      </c>
      <c r="G10" s="220">
        <f t="shared" si="1"/>
        <v>38.1473192395252</v>
      </c>
      <c r="H10" s="57">
        <v>244.09500000000003</v>
      </c>
      <c r="I10" s="57">
        <v>1020.4431</v>
      </c>
      <c r="J10" s="216">
        <f t="shared" si="2"/>
        <v>23.920491010228798</v>
      </c>
    </row>
    <row r="11" spans="1:10" ht="12.75">
      <c r="A11" s="59" t="s">
        <v>140</v>
      </c>
      <c r="B11" s="60">
        <v>490.73</v>
      </c>
      <c r="C11" s="60">
        <v>1014.3734</v>
      </c>
      <c r="D11" s="217">
        <f t="shared" si="0"/>
        <v>48.37764870411626</v>
      </c>
      <c r="E11" s="60">
        <v>1395.27</v>
      </c>
      <c r="F11" s="70">
        <v>2562.24672</v>
      </c>
      <c r="G11" s="221">
        <f t="shared" si="1"/>
        <v>54.45494335533777</v>
      </c>
      <c r="H11" s="60">
        <v>102.67000000000002</v>
      </c>
      <c r="I11" s="60">
        <v>439.2979</v>
      </c>
      <c r="J11" s="217">
        <f t="shared" si="2"/>
        <v>23.37138420192767</v>
      </c>
    </row>
    <row r="12" spans="1:10" ht="12.75">
      <c r="A12" s="30" t="s">
        <v>141</v>
      </c>
      <c r="B12" s="57">
        <v>694.21</v>
      </c>
      <c r="C12" s="57">
        <v>1153.9245</v>
      </c>
      <c r="D12" s="216">
        <f t="shared" si="0"/>
        <v>60.160781749585865</v>
      </c>
      <c r="E12" s="57">
        <v>1200.27</v>
      </c>
      <c r="F12" s="69">
        <v>2224.7766</v>
      </c>
      <c r="G12" s="220">
        <f t="shared" si="1"/>
        <v>53.95013593724421</v>
      </c>
      <c r="H12" s="57">
        <v>167.72</v>
      </c>
      <c r="I12" s="57">
        <v>463.25075000000004</v>
      </c>
      <c r="J12" s="216">
        <f t="shared" si="2"/>
        <v>36.20501423904872</v>
      </c>
    </row>
    <row r="13" spans="1:10" ht="12.75">
      <c r="A13" s="59" t="s">
        <v>142</v>
      </c>
      <c r="B13" s="60">
        <v>546.1</v>
      </c>
      <c r="C13" s="60">
        <v>853.8172</v>
      </c>
      <c r="D13" s="217">
        <f t="shared" si="0"/>
        <v>63.95982652961313</v>
      </c>
      <c r="E13" s="60">
        <v>962.6299999999999</v>
      </c>
      <c r="F13" s="70">
        <v>1648.3997599999998</v>
      </c>
      <c r="G13" s="221">
        <f t="shared" si="1"/>
        <v>58.39784883249437</v>
      </c>
      <c r="H13" s="60">
        <v>136.51999999999998</v>
      </c>
      <c r="I13" s="60">
        <v>334.3382</v>
      </c>
      <c r="J13" s="217">
        <f t="shared" si="2"/>
        <v>40.832905124212544</v>
      </c>
    </row>
    <row r="14" spans="1:10" ht="12.75">
      <c r="A14" s="30" t="s">
        <v>143</v>
      </c>
      <c r="B14" s="57">
        <v>292.24</v>
      </c>
      <c r="C14" s="57">
        <v>696.2610999999999</v>
      </c>
      <c r="D14" s="216">
        <f t="shared" si="0"/>
        <v>41.97275993158314</v>
      </c>
      <c r="E14" s="57">
        <v>939.48</v>
      </c>
      <c r="F14" s="69">
        <v>1839.86988</v>
      </c>
      <c r="G14" s="220">
        <f t="shared" si="1"/>
        <v>51.06230664529385</v>
      </c>
      <c r="H14" s="57">
        <v>140.43</v>
      </c>
      <c r="I14" s="57">
        <v>400.15785</v>
      </c>
      <c r="J14" s="216">
        <f t="shared" si="2"/>
        <v>35.093651167907865</v>
      </c>
    </row>
    <row r="15" spans="1:10" ht="12.75">
      <c r="A15" s="59" t="s">
        <v>144</v>
      </c>
      <c r="B15" s="60">
        <v>678.25</v>
      </c>
      <c r="C15" s="60">
        <v>1093.9695000000002</v>
      </c>
      <c r="D15" s="217">
        <f t="shared" si="0"/>
        <v>61.998986260585866</v>
      </c>
      <c r="E15" s="60">
        <v>636.9100000000001</v>
      </c>
      <c r="F15" s="70">
        <v>1563.3706000000002</v>
      </c>
      <c r="G15" s="221">
        <f t="shared" si="1"/>
        <v>40.73954057982157</v>
      </c>
      <c r="H15" s="60">
        <v>107.68</v>
      </c>
      <c r="I15" s="60">
        <v>374.92825</v>
      </c>
      <c r="J15" s="217">
        <f t="shared" si="2"/>
        <v>28.720161790956002</v>
      </c>
    </row>
    <row r="16" spans="1:10" ht="12.75">
      <c r="A16" s="30" t="s">
        <v>85</v>
      </c>
      <c r="B16" s="57">
        <v>571.49</v>
      </c>
      <c r="C16" s="57">
        <v>976.3224</v>
      </c>
      <c r="D16" s="216">
        <f t="shared" si="0"/>
        <v>58.53496754760518</v>
      </c>
      <c r="E16" s="57">
        <v>1312.25</v>
      </c>
      <c r="F16" s="69">
        <v>2214.4479199999996</v>
      </c>
      <c r="G16" s="220">
        <f t="shared" si="1"/>
        <v>59.25856228761525</v>
      </c>
      <c r="H16" s="57">
        <v>172.83</v>
      </c>
      <c r="I16" s="57">
        <v>433.07939999999996</v>
      </c>
      <c r="J16" s="216">
        <f t="shared" si="2"/>
        <v>39.90723179167608</v>
      </c>
    </row>
    <row r="17" spans="1:10" ht="12.75">
      <c r="A17" s="59" t="s">
        <v>145</v>
      </c>
      <c r="B17" s="60">
        <v>524.08</v>
      </c>
      <c r="C17" s="60">
        <v>1057.1342</v>
      </c>
      <c r="D17" s="217">
        <f t="shared" si="0"/>
        <v>49.57554111862052</v>
      </c>
      <c r="E17" s="60">
        <v>1750.2</v>
      </c>
      <c r="F17" s="70">
        <v>2938.1493600000003</v>
      </c>
      <c r="G17" s="221">
        <f t="shared" si="1"/>
        <v>59.568108545713955</v>
      </c>
      <c r="H17" s="60">
        <v>114.93</v>
      </c>
      <c r="I17" s="60">
        <v>457.6077</v>
      </c>
      <c r="J17" s="217">
        <f t="shared" si="2"/>
        <v>25.11539906343359</v>
      </c>
    </row>
    <row r="18" spans="1:10" ht="12.75">
      <c r="A18" s="30"/>
      <c r="B18" s="57"/>
      <c r="C18" s="57"/>
      <c r="D18" s="216"/>
      <c r="E18" s="57"/>
      <c r="F18" s="30"/>
      <c r="G18" s="220"/>
      <c r="H18" s="57"/>
      <c r="I18" s="57"/>
      <c r="J18" s="216"/>
    </row>
    <row r="19" spans="1:10" ht="12.75">
      <c r="A19" s="59" t="s">
        <v>0</v>
      </c>
      <c r="B19" s="61">
        <f>B7+B8+B10+B14+B15+B17</f>
        <v>3542.8499999999995</v>
      </c>
      <c r="C19" s="61">
        <f aca="true" t="shared" si="3" ref="C19:I19">C7+C8+C10+C14+C15+C17</f>
        <v>6942.876</v>
      </c>
      <c r="D19" s="217">
        <f t="shared" si="0"/>
        <v>51.02856510760093</v>
      </c>
      <c r="E19" s="61">
        <f t="shared" si="3"/>
        <v>7273.329999999999</v>
      </c>
      <c r="F19" s="61">
        <f t="shared" si="3"/>
        <v>14850.5308</v>
      </c>
      <c r="G19" s="217">
        <f t="shared" si="1"/>
        <v>48.976902562971006</v>
      </c>
      <c r="H19" s="61">
        <f t="shared" si="3"/>
        <v>946.0550000000003</v>
      </c>
      <c r="I19" s="61">
        <f t="shared" si="3"/>
        <v>3131.786</v>
      </c>
      <c r="J19" s="217">
        <f t="shared" si="2"/>
        <v>30.208162371247596</v>
      </c>
    </row>
    <row r="20" spans="1:10" ht="12.75">
      <c r="A20" s="32" t="s">
        <v>2</v>
      </c>
      <c r="B20" s="33">
        <f>B11+B12</f>
        <v>1184.94</v>
      </c>
      <c r="C20" s="33">
        <f aca="true" t="shared" si="4" ref="C20:I20">C11+C12</f>
        <v>2168.2979</v>
      </c>
      <c r="D20" s="218">
        <f t="shared" si="0"/>
        <v>54.648394946100346</v>
      </c>
      <c r="E20" s="33">
        <f t="shared" si="4"/>
        <v>2595.54</v>
      </c>
      <c r="F20" s="33">
        <f t="shared" si="4"/>
        <v>4787.02332</v>
      </c>
      <c r="G20" s="218">
        <f t="shared" si="1"/>
        <v>54.22033331561042</v>
      </c>
      <c r="H20" s="33">
        <f t="shared" si="4"/>
        <v>270.39</v>
      </c>
      <c r="I20" s="33">
        <f t="shared" si="4"/>
        <v>902.5486500000001</v>
      </c>
      <c r="J20" s="218">
        <f t="shared" si="2"/>
        <v>29.958495866123116</v>
      </c>
    </row>
    <row r="21" spans="1:10" ht="12.75">
      <c r="A21" s="62"/>
      <c r="B21" s="60"/>
      <c r="C21" s="60"/>
      <c r="D21" s="217"/>
      <c r="E21" s="60"/>
      <c r="F21" s="60"/>
      <c r="G21" s="217"/>
      <c r="H21" s="60"/>
      <c r="I21" s="60"/>
      <c r="J21" s="217"/>
    </row>
    <row r="22" spans="1:10" ht="12.75">
      <c r="A22" s="65" t="s">
        <v>5</v>
      </c>
      <c r="B22" s="66">
        <f>SUM(B7:B17)</f>
        <v>6069.8099999999995</v>
      </c>
      <c r="C22" s="66">
        <f aca="true" t="shared" si="5" ref="C22:I22">SUM(C7:C17)</f>
        <v>11791.457400000003</v>
      </c>
      <c r="D22" s="219">
        <f t="shared" si="0"/>
        <v>51.476334045018035</v>
      </c>
      <c r="E22" s="66">
        <f t="shared" si="5"/>
        <v>14271.539999999999</v>
      </c>
      <c r="F22" s="66">
        <f t="shared" si="5"/>
        <v>27022.639919999998</v>
      </c>
      <c r="G22" s="219">
        <f t="shared" si="1"/>
        <v>52.813270806444585</v>
      </c>
      <c r="H22" s="66">
        <f t="shared" si="5"/>
        <v>1738.7050000000002</v>
      </c>
      <c r="I22" s="66">
        <f t="shared" si="5"/>
        <v>5416.9069</v>
      </c>
      <c r="J22" s="219">
        <f t="shared" si="2"/>
        <v>32.09774567105815</v>
      </c>
    </row>
    <row r="23" spans="1:11" s="78" customFormat="1" ht="12.75">
      <c r="A23" s="80"/>
      <c r="B23" s="80"/>
      <c r="C23" s="93"/>
      <c r="D23" s="79"/>
      <c r="E23" s="79"/>
      <c r="F23" s="80"/>
      <c r="G23" s="80"/>
      <c r="H23" s="80"/>
      <c r="I23" s="93"/>
      <c r="J23" s="79"/>
      <c r="K23" s="83"/>
    </row>
    <row r="24" spans="1:11" s="78" customFormat="1" ht="12.75">
      <c r="A24" s="80" t="s">
        <v>8</v>
      </c>
      <c r="B24" s="86"/>
      <c r="C24" s="86"/>
      <c r="D24" s="79"/>
      <c r="E24" s="86"/>
      <c r="F24" s="86"/>
      <c r="G24" s="80"/>
      <c r="H24" s="86"/>
      <c r="I24" s="86"/>
      <c r="J24" s="79"/>
      <c r="K24" s="83"/>
    </row>
    <row r="25" spans="1:11" s="78" customFormat="1" ht="12.75">
      <c r="A25" s="80"/>
      <c r="B25" s="86"/>
      <c r="C25" s="86"/>
      <c r="D25" s="81"/>
      <c r="E25" s="86"/>
      <c r="F25" s="86"/>
      <c r="G25" s="81"/>
      <c r="H25" s="86"/>
      <c r="I25" s="86"/>
      <c r="J25" s="81"/>
      <c r="K25" s="83"/>
    </row>
    <row r="26" spans="1:11" s="78" customFormat="1" ht="12.75">
      <c r="A26" s="86" t="s">
        <v>170</v>
      </c>
      <c r="B26" s="83"/>
      <c r="C26" s="83"/>
      <c r="D26" s="81"/>
      <c r="E26" s="83"/>
      <c r="F26" s="83"/>
      <c r="G26" s="81"/>
      <c r="H26" s="83"/>
      <c r="I26" s="83"/>
      <c r="J26" s="81"/>
      <c r="K26" s="83"/>
    </row>
    <row r="27" spans="1:11" s="78" customFormat="1" ht="12.75">
      <c r="A27" s="86" t="s">
        <v>132</v>
      </c>
      <c r="B27" s="83"/>
      <c r="C27" s="83"/>
      <c r="D27" s="81"/>
      <c r="E27" s="83"/>
      <c r="F27" s="83"/>
      <c r="G27" s="81"/>
      <c r="H27" s="83"/>
      <c r="I27" s="83"/>
      <c r="J27" s="81"/>
      <c r="K27" s="83"/>
    </row>
    <row r="28" spans="1:11" s="78" customFormat="1" ht="12.75">
      <c r="A28" s="102" t="s">
        <v>207</v>
      </c>
      <c r="B28" s="83"/>
      <c r="C28" s="83"/>
      <c r="E28" s="83"/>
      <c r="F28" s="83"/>
      <c r="H28" s="83"/>
      <c r="I28" s="83"/>
      <c r="K28" s="83"/>
    </row>
    <row r="29" spans="1:11" s="78" customFormat="1" ht="12.75">
      <c r="A29" s="86" t="s">
        <v>133</v>
      </c>
      <c r="B29" s="81"/>
      <c r="C29" s="81"/>
      <c r="D29" s="81"/>
      <c r="E29" s="81"/>
      <c r="F29" s="81"/>
      <c r="G29" s="81"/>
      <c r="H29" s="81"/>
      <c r="I29" s="81"/>
      <c r="J29" s="81"/>
      <c r="K29" s="83"/>
    </row>
    <row r="30" spans="1:11" s="78" customFormat="1" ht="12.75">
      <c r="A30" s="107" t="s">
        <v>71</v>
      </c>
      <c r="B30" s="81"/>
      <c r="C30" s="81"/>
      <c r="D30" s="81"/>
      <c r="E30" s="81"/>
      <c r="F30" s="81"/>
      <c r="G30" s="81"/>
      <c r="H30" s="81"/>
      <c r="I30" s="81"/>
      <c r="J30" s="81"/>
      <c r="K30" s="83"/>
    </row>
    <row r="31" spans="1:11" s="78" customFormat="1" ht="12.75">
      <c r="A31" s="81"/>
      <c r="B31" s="81"/>
      <c r="C31" s="81"/>
      <c r="D31" s="81"/>
      <c r="E31" s="81"/>
      <c r="F31" s="81"/>
      <c r="G31" s="81"/>
      <c r="H31" s="81"/>
      <c r="I31" s="81"/>
      <c r="J31" s="81"/>
      <c r="K31" s="83"/>
    </row>
    <row r="32" spans="2:11" s="78" customFormat="1" ht="12.75">
      <c r="B32" s="81"/>
      <c r="C32" s="81"/>
      <c r="D32" s="81"/>
      <c r="E32" s="81"/>
      <c r="F32" s="81"/>
      <c r="G32" s="81"/>
      <c r="H32" s="81"/>
      <c r="I32" s="81"/>
      <c r="J32" s="81"/>
      <c r="K32" s="83"/>
    </row>
    <row r="33" spans="2:11" s="78" customFormat="1" ht="12.75">
      <c r="B33" s="81"/>
      <c r="C33" s="81"/>
      <c r="D33" s="81"/>
      <c r="E33" s="81"/>
      <c r="F33" s="81"/>
      <c r="G33" s="81"/>
      <c r="H33" s="81"/>
      <c r="I33" s="81"/>
      <c r="J33" s="81"/>
      <c r="K33" s="83"/>
    </row>
    <row r="34" s="78" customFormat="1" ht="12.75">
      <c r="K34" s="83"/>
    </row>
    <row r="35" s="78" customFormat="1" ht="12.75">
      <c r="K35" s="83"/>
    </row>
    <row r="36" s="78" customFormat="1" ht="12.75">
      <c r="K36" s="83"/>
    </row>
    <row r="37" s="78" customFormat="1" ht="12.75">
      <c r="K37" s="83"/>
    </row>
    <row r="38" s="78" customFormat="1" ht="12.75">
      <c r="K38" s="83"/>
    </row>
    <row r="39" s="78" customFormat="1" ht="12.75">
      <c r="K39" s="83"/>
    </row>
    <row r="40" s="78" customFormat="1" ht="12.75">
      <c r="K40" s="83"/>
    </row>
    <row r="41" s="78" customFormat="1" ht="12.75">
      <c r="K41" s="83"/>
    </row>
    <row r="42" s="78" customFormat="1" ht="12.75">
      <c r="K42" s="83"/>
    </row>
    <row r="43" s="78" customFormat="1" ht="12.75">
      <c r="K43" s="83"/>
    </row>
  </sheetData>
  <sheetProtection/>
  <hyperlinks>
    <hyperlink ref="A30" r:id="rId1" display="http://www.wastedataflow.org/htm/datasets.aspx#NorthernIrelandGuidance"/>
  </hyperlinks>
  <printOptions/>
  <pageMargins left="0.7" right="0.7" top="0.75" bottom="0.75" header="0.3" footer="0.3"/>
  <pageSetup fitToHeight="1" fitToWidth="1" horizontalDpi="600" verticalDpi="600" orientation="landscape" paperSize="9" scale="80" r:id="rId2"/>
  <headerFooter>
    <oddHeader>&amp;L&amp;"Arial,Bold"Quarterly provisional figures</oddHeader>
  </headerFooter>
  <ignoredErrors>
    <ignoredError sqref="D19:D22 G19:G22"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M29"/>
  <sheetViews>
    <sheetView showGridLines="0" zoomScale="70" zoomScaleNormal="70" workbookViewId="0" topLeftCell="A1">
      <selection activeCell="A1" sqref="A1"/>
    </sheetView>
  </sheetViews>
  <sheetFormatPr defaultColWidth="9.140625" defaultRowHeight="12.75"/>
  <cols>
    <col min="1" max="1" width="208.57421875" style="3" customWidth="1"/>
    <col min="2" max="2" width="9.140625" style="3" customWidth="1"/>
  </cols>
  <sheetData>
    <row r="1" spans="1:3" ht="24.75" customHeight="1">
      <c r="A1" s="45" t="s">
        <v>60</v>
      </c>
      <c r="B1" s="46" t="s">
        <v>59</v>
      </c>
      <c r="C1" s="46" t="s">
        <v>44</v>
      </c>
    </row>
    <row r="2" spans="1:2" ht="24.75" customHeight="1">
      <c r="A2" s="37" t="str">
        <f ca="1">HYPERLINK("#"&amp;CELL("address",Printing_Guidance!B2),Printing_Guidance!B2)</f>
        <v>Printing Guidance</v>
      </c>
      <c r="B2" s="36">
        <v>3</v>
      </c>
    </row>
    <row r="3" spans="1:3" ht="24.75" customHeight="1">
      <c r="A3" s="37" t="str">
        <f ca="1">HYPERLINK("#"&amp;CELL("address",Table1!A1),Table1!A1)</f>
        <v>Table 1: Local authority collected (LAC) municipal waste arisings by council and waste management group</v>
      </c>
      <c r="B3" s="36">
        <v>4</v>
      </c>
      <c r="C3" s="36" t="s">
        <v>45</v>
      </c>
    </row>
    <row r="4" spans="1:3" ht="24.75" customHeight="1">
      <c r="A4" s="37" t="str">
        <f ca="1">HYPERLINK("#"&amp;CELL("address",Table2!A1),Table2!A1)</f>
        <v>Table 2: Local authority collected (LAC) municipal waste arisings by collection method by council and waste management group</v>
      </c>
      <c r="B4" s="36">
        <v>5</v>
      </c>
      <c r="C4" s="36" t="s">
        <v>45</v>
      </c>
    </row>
    <row r="5" spans="1:3" ht="24.75" customHeight="1">
      <c r="A5" s="37" t="str">
        <f ca="1">HYPERLINK("#"&amp;CELL("address",Table3!A1),Table3!A1)</f>
        <v>Table 3: Local authority collected (LAC) municipal waste sent for preparing for reuse, dry recycling, composting, energy recovery and landfill by council and waste management group</v>
      </c>
      <c r="B5" s="36">
        <v>6</v>
      </c>
      <c r="C5" s="36"/>
    </row>
    <row r="6" spans="1:3" ht="24.75" customHeight="1">
      <c r="A6" s="37" t="str">
        <f ca="1">HYPERLINK("#"&amp;CELL("address",Table4!A1),Table4!A1)</f>
        <v>Table 4: Percentage of local authority collected (LAC) municipal waste sent for preparing for reuse, dry recycling, composting, energy recovery and landfill by council and waste management group</v>
      </c>
      <c r="B6" s="36">
        <v>7</v>
      </c>
      <c r="C6" s="36" t="s">
        <v>109</v>
      </c>
    </row>
    <row r="7" spans="1:3" ht="24.75" customHeight="1">
      <c r="A7" s="37" t="str">
        <f ca="1">HYPERLINK("#"&amp;CELL("address",Table5!A1),Table5!A1)</f>
        <v>Table 5: Local authority collected (LAC) municipal waste material types collected for preparation for reuse and recycling by council and waste management group</v>
      </c>
      <c r="B7" s="36">
        <v>8</v>
      </c>
      <c r="C7" s="36"/>
    </row>
    <row r="8" spans="1:3" ht="24.75" customHeight="1">
      <c r="A8" s="37" t="str">
        <f ca="1">HYPERLINK("#"&amp;CELL("address",Table6!A1),Table6!A1)</f>
        <v>Table 6: Local authority collected (LAC) municipal waste material types collected at kerbside for preparation for reuse and recycling by council and waste management group</v>
      </c>
      <c r="B8" s="36">
        <v>9</v>
      </c>
      <c r="C8" s="36"/>
    </row>
    <row r="9" spans="1:3" ht="24.75" customHeight="1">
      <c r="A9" s="37" t="str">
        <f ca="1">HYPERLINK("#"&amp;CELL("address",Table7!A1),Table7!A1)</f>
        <v>Table 7: Local authority collected (LAC) municipal waste material types collected at civic amenity sites for preparation for reuse and recycling by council and waste management group</v>
      </c>
      <c r="B9" s="36">
        <v>10</v>
      </c>
      <c r="C9" s="36"/>
    </row>
    <row r="10" spans="1:3" ht="24.75" customHeight="1">
      <c r="A10" s="37" t="str">
        <f ca="1">HYPERLINK("#"&amp;CELL("address",Table8!A1),Table8!A1)</f>
        <v>Table 8: Local authority collected (LAC) municipal waste material types collected at bring sites for preparation for reuse and recycling by council and waste management group</v>
      </c>
      <c r="B10" s="36">
        <v>11</v>
      </c>
      <c r="C10" s="36"/>
    </row>
    <row r="11" spans="1:3" ht="24.75" customHeight="1">
      <c r="A11" s="37" t="str">
        <f ca="1">HYPERLINK("#"&amp;CELL("address",Table9!A1),Table9!A1)</f>
        <v>Table 9: Local authority collected (LAC) municipal waste sent for composting (material type and treatment type) by council and waste management group</v>
      </c>
      <c r="B11" s="36">
        <v>12</v>
      </c>
      <c r="C11" s="36"/>
    </row>
    <row r="12" spans="1:3" ht="24.75" customHeight="1">
      <c r="A12" s="37" t="str">
        <f ca="1">HYPERLINK("#"&amp;CELL("address",Table10!A1),Table10!A1)</f>
        <v>Table 10: Local authority collected (LAC) municipal waste collected for treatment by council and waste management group</v>
      </c>
      <c r="B12" s="36">
        <v>13</v>
      </c>
      <c r="C12" s="36"/>
    </row>
    <row r="13" spans="1:3" ht="24.75" customHeight="1">
      <c r="A13" s="37" t="str">
        <f ca="1">HYPERLINK("#"&amp;CELL("address",Table11!A1),Table11!A1)</f>
        <v>Table 11: Household waste sent for preparing for reuse, dry recycling, composting and landfill by council and waste management group</v>
      </c>
      <c r="B13" s="36">
        <v>14</v>
      </c>
      <c r="C13" s="36"/>
    </row>
    <row r="14" spans="1:3" ht="24.75" customHeight="1">
      <c r="A14" s="37" t="str">
        <f ca="1">HYPERLINK("#"&amp;CELL("address",Table12!A1),Table12!A1)</f>
        <v>Table 12: Percentage of household waste sent for preparing for reuse, dry recycling, composting and landfill by council and waste management group</v>
      </c>
      <c r="B14" s="36">
        <v>15</v>
      </c>
      <c r="C14" s="36" t="s">
        <v>110</v>
      </c>
    </row>
    <row r="15" spans="1:3" ht="24.75" customHeight="1">
      <c r="A15" s="37" t="str">
        <f ca="1">HYPERLINK("#"&amp;CELL("address",Table13!A1),Table13!A1)</f>
        <v>Table 13: Household waste per capita by council and waste management group</v>
      </c>
      <c r="B15" s="36">
        <v>16</v>
      </c>
      <c r="C15" s="36" t="s">
        <v>46</v>
      </c>
    </row>
    <row r="16" spans="1:3" ht="24.75" customHeight="1">
      <c r="A16" s="37" t="str">
        <f ca="1">HYPERLINK("#"&amp;CELL("address",Table14!A1),Table14!A1)</f>
        <v>Table 14: Household waste arisings per household by council and waste management group</v>
      </c>
      <c r="B16" s="36">
        <v>17</v>
      </c>
      <c r="C16" s="36" t="s">
        <v>47</v>
      </c>
    </row>
    <row r="17" spans="1:3" ht="24.75" customHeight="1">
      <c r="A17" s="37" t="str">
        <f ca="1">HYPERLINK("#"&amp;CELL("address",Table15!A1),Table15!A1)</f>
        <v>Table 15: Biodegradable local authority collected (LAC) municipal waste to landfill by council and waste management group</v>
      </c>
      <c r="B17" s="36">
        <v>18</v>
      </c>
      <c r="C17" s="36" t="s">
        <v>48</v>
      </c>
    </row>
    <row r="18" spans="1:3" ht="24.75" customHeight="1">
      <c r="A18" s="37" t="str">
        <f ca="1">HYPERLINK("#"&amp;CELL("address",Table16i!A1),Table16i!A1)</f>
        <v>Table 16i: Capture rates for primary waste categories in household kerbside collected waste by council and waste management group</v>
      </c>
      <c r="B18" s="36">
        <v>19</v>
      </c>
      <c r="C18" s="36" t="s">
        <v>49</v>
      </c>
    </row>
    <row r="19" spans="1:3" ht="24.75" customHeight="1">
      <c r="A19" s="37" t="str">
        <f ca="1">HYPERLINK("#"&amp;CELL("address",Table16ii!A1),Table16ii!A1)</f>
        <v>Table 16ii: Capture rates for primary waste categories in household kerbside collected waste by council and waste management group</v>
      </c>
      <c r="B19" s="36">
        <v>20</v>
      </c>
      <c r="C19" s="36" t="s">
        <v>49</v>
      </c>
    </row>
    <row r="20" spans="1:2" ht="24.75" customHeight="1">
      <c r="A20" s="37" t="str">
        <f ca="1">HYPERLINK("#"&amp;CELL("address",Table17!A1),Table17!A1)</f>
        <v>Table 17: Waste from households preparing for reuse, recycling including composting by council and waste management group</v>
      </c>
      <c r="B20" s="36">
        <v>21</v>
      </c>
    </row>
    <row r="21" spans="1:3" ht="24.75" customHeight="1">
      <c r="A21" s="37" t="str">
        <f ca="1">HYPERLINK("#"&amp;CELL("address",Table18!A1),Table18!A1)</f>
        <v>Table 18: Twelve-month rolling figures for local authority collected (LAC) municipal waste key performance indicators and Waste from Household recycling rate by council and waste management group</v>
      </c>
      <c r="B21" s="36">
        <v>22</v>
      </c>
      <c r="C21" s="36" t="s">
        <v>195</v>
      </c>
    </row>
    <row r="22" spans="1:169" s="1" customFormat="1" ht="24.75" customHeight="1">
      <c r="A22" s="47" t="str">
        <f ca="1">HYPERLINK("#"&amp;CELL("address",Contact_Details!A2),Contact_Details!B2)</f>
        <v>Contact Details</v>
      </c>
      <c r="B22" s="48">
        <v>23</v>
      </c>
      <c r="C22" s="49"/>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row>
    <row r="23" spans="1:169" s="1" customFormat="1" ht="24.75" customHeight="1">
      <c r="A23" s="51"/>
      <c r="B23" s="52"/>
      <c r="C23" s="5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row>
    <row r="24" spans="1:169" s="1" customFormat="1" ht="24.75" customHeight="1">
      <c r="A24" s="50" t="s">
        <v>72</v>
      </c>
      <c r="B24" s="35"/>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row>
    <row r="25" spans="1:2" ht="24.75" customHeight="1">
      <c r="A25" s="50" t="s">
        <v>223</v>
      </c>
      <c r="B25" s="4"/>
    </row>
    <row r="26" spans="1:2" ht="12.75" customHeight="1">
      <c r="A26" s="4"/>
      <c r="B26" s="4"/>
    </row>
    <row r="27" spans="1:2" ht="12.75" customHeight="1">
      <c r="A27" s="4"/>
      <c r="B27" s="4"/>
    </row>
    <row r="28" spans="1:2" ht="12.75" customHeight="1">
      <c r="A28" s="4"/>
      <c r="B28" s="4"/>
    </row>
    <row r="29" spans="1:2" ht="15">
      <c r="A29" s="5"/>
      <c r="B29" s="5"/>
    </row>
  </sheetData>
  <sheetProtection/>
  <printOptions/>
  <pageMargins left="0.7" right="0.7" top="0.75" bottom="0.75" header="0.3" footer="0.3"/>
  <pageSetup fitToHeight="1" fitToWidth="1" horizontalDpi="600" verticalDpi="600" orientation="landscape" paperSize="9" scale="78" r:id="rId1"/>
</worksheet>
</file>

<file path=xl/worksheets/sheet20.xml><?xml version="1.0" encoding="utf-8"?>
<worksheet xmlns="http://schemas.openxmlformats.org/spreadsheetml/2006/main" xmlns:r="http://schemas.openxmlformats.org/officeDocument/2006/relationships">
  <sheetPr>
    <pageSetUpPr fitToPage="1"/>
  </sheetPr>
  <dimension ref="A1:K42"/>
  <sheetViews>
    <sheetView showGridLines="0" zoomScale="85" zoomScaleNormal="85" workbookViewId="0" topLeftCell="A1">
      <selection activeCell="A1" sqref="A1"/>
    </sheetView>
  </sheetViews>
  <sheetFormatPr defaultColWidth="9.140625" defaultRowHeight="12.75"/>
  <cols>
    <col min="1" max="1" width="34.28125" style="0" customWidth="1"/>
    <col min="2" max="10" width="14.28125" style="0" customWidth="1"/>
    <col min="11" max="11" width="9.140625" style="83" customWidth="1"/>
  </cols>
  <sheetData>
    <row r="1" spans="1:11" ht="12.75">
      <c r="A1" s="25" t="s">
        <v>168</v>
      </c>
      <c r="B1" s="19"/>
      <c r="C1" s="19"/>
      <c r="D1" s="22"/>
      <c r="E1" s="22"/>
      <c r="F1" s="22"/>
      <c r="G1" s="22"/>
      <c r="H1" s="22"/>
      <c r="I1" s="22"/>
      <c r="J1" s="22"/>
      <c r="K1" s="86"/>
    </row>
    <row r="2" spans="1:11" ht="12.75">
      <c r="A2" s="110" t="s">
        <v>220</v>
      </c>
      <c r="B2" s="19"/>
      <c r="C2" s="19"/>
      <c r="D2" s="22"/>
      <c r="E2" s="22"/>
      <c r="F2" s="22"/>
      <c r="G2" s="22"/>
      <c r="H2" s="22"/>
      <c r="I2" s="22"/>
      <c r="J2" s="22"/>
      <c r="K2" s="86"/>
    </row>
    <row r="3" spans="1:11" ht="12.75">
      <c r="A3" s="25"/>
      <c r="B3" s="19"/>
      <c r="C3" s="19"/>
      <c r="D3" s="22"/>
      <c r="E3" s="22"/>
      <c r="F3" s="22"/>
      <c r="G3" s="22"/>
      <c r="H3" s="22"/>
      <c r="I3" s="22"/>
      <c r="J3" s="21" t="s">
        <v>31</v>
      </c>
      <c r="K3" s="86"/>
    </row>
    <row r="4" spans="1:11" ht="12.75">
      <c r="A4" s="19"/>
      <c r="B4" s="19"/>
      <c r="C4" s="19"/>
      <c r="D4" s="21" t="s">
        <v>70</v>
      </c>
      <c r="E4" s="22"/>
      <c r="F4" s="22"/>
      <c r="G4" s="21" t="s">
        <v>70</v>
      </c>
      <c r="H4" s="22"/>
      <c r="I4" s="22"/>
      <c r="J4" s="21" t="s">
        <v>70</v>
      </c>
      <c r="K4" s="86"/>
    </row>
    <row r="5" spans="1:11" s="18" customFormat="1" ht="105.75" customHeight="1">
      <c r="A5" s="63" t="s">
        <v>146</v>
      </c>
      <c r="B5" s="64" t="s">
        <v>40</v>
      </c>
      <c r="C5" s="64" t="s">
        <v>68</v>
      </c>
      <c r="D5" s="64" t="s">
        <v>41</v>
      </c>
      <c r="E5" s="64" t="s">
        <v>95</v>
      </c>
      <c r="F5" s="64" t="s">
        <v>96</v>
      </c>
      <c r="G5" s="64" t="s">
        <v>97</v>
      </c>
      <c r="H5" s="64" t="s">
        <v>42</v>
      </c>
      <c r="I5" s="64" t="s">
        <v>69</v>
      </c>
      <c r="J5" s="64" t="s">
        <v>43</v>
      </c>
      <c r="K5" s="84"/>
    </row>
    <row r="6" spans="1:11" ht="12.75" customHeight="1">
      <c r="A6" s="30"/>
      <c r="B6" s="72"/>
      <c r="C6" s="72"/>
      <c r="D6" s="72"/>
      <c r="E6" s="72"/>
      <c r="F6" s="72"/>
      <c r="G6" s="72"/>
      <c r="H6" s="34"/>
      <c r="I6" s="75"/>
      <c r="J6" s="22"/>
      <c r="K6" s="89"/>
    </row>
    <row r="7" spans="1:10" ht="12.75">
      <c r="A7" s="55" t="s">
        <v>137</v>
      </c>
      <c r="B7" s="56">
        <v>334.87</v>
      </c>
      <c r="C7" s="56">
        <v>1439.70604</v>
      </c>
      <c r="D7" s="215">
        <f>100*B7/C7</f>
        <v>23.259609301909993</v>
      </c>
      <c r="E7" s="76">
        <v>5798.56</v>
      </c>
      <c r="F7" s="76">
        <v>7277.2547</v>
      </c>
      <c r="G7" s="215">
        <f>100*E7/F7</f>
        <v>79.68059713507073</v>
      </c>
      <c r="H7" s="56">
        <v>0</v>
      </c>
      <c r="I7" s="56">
        <v>61.379780000000004</v>
      </c>
      <c r="J7" s="215">
        <f>100*H7/I7</f>
        <v>0</v>
      </c>
    </row>
    <row r="8" spans="1:10" ht="12.75">
      <c r="A8" s="30" t="s">
        <v>138</v>
      </c>
      <c r="B8" s="57">
        <v>496</v>
      </c>
      <c r="C8" s="57">
        <v>1765.9720000000002</v>
      </c>
      <c r="D8" s="216">
        <f aca="true" t="shared" si="0" ref="D8:D22">100*B8/C8</f>
        <v>28.086515527992514</v>
      </c>
      <c r="E8" s="57">
        <v>6117</v>
      </c>
      <c r="F8" s="69">
        <v>7816.71</v>
      </c>
      <c r="G8" s="220">
        <f aca="true" t="shared" si="1" ref="G8:G22">100*E8/F8</f>
        <v>78.2554297140357</v>
      </c>
      <c r="H8" s="57">
        <v>8.22</v>
      </c>
      <c r="I8" s="57">
        <v>78.774</v>
      </c>
      <c r="J8" s="216">
        <f aca="true" t="shared" si="2" ref="J8:J22">100*H8/I8</f>
        <v>10.43491507350141</v>
      </c>
    </row>
    <row r="9" spans="1:10" ht="12.75">
      <c r="A9" s="59" t="s">
        <v>139</v>
      </c>
      <c r="B9" s="60">
        <v>780.4</v>
      </c>
      <c r="C9" s="60">
        <v>2550.27646</v>
      </c>
      <c r="D9" s="217">
        <f t="shared" si="0"/>
        <v>30.600603983146204</v>
      </c>
      <c r="E9" s="60">
        <v>7711.08</v>
      </c>
      <c r="F9" s="70">
        <v>10079.85405</v>
      </c>
      <c r="G9" s="221">
        <f t="shared" si="1"/>
        <v>76.49991717886034</v>
      </c>
      <c r="H9" s="60">
        <v>1.21</v>
      </c>
      <c r="I9" s="60">
        <v>99.53647000000001</v>
      </c>
      <c r="J9" s="217">
        <f t="shared" si="2"/>
        <v>1.2156348321374064</v>
      </c>
    </row>
    <row r="10" spans="1:10" ht="12.75">
      <c r="A10" s="30" t="s">
        <v>1</v>
      </c>
      <c r="B10" s="57">
        <v>599.45</v>
      </c>
      <c r="C10" s="57">
        <v>4015.3816399999996</v>
      </c>
      <c r="D10" s="216">
        <f t="shared" si="0"/>
        <v>14.928842479839604</v>
      </c>
      <c r="E10" s="57">
        <v>6856.18</v>
      </c>
      <c r="F10" s="69">
        <v>11428.0077</v>
      </c>
      <c r="G10" s="220">
        <f t="shared" si="1"/>
        <v>59.99453430539778</v>
      </c>
      <c r="H10" s="57">
        <v>0</v>
      </c>
      <c r="I10" s="57">
        <v>189.77398000000002</v>
      </c>
      <c r="J10" s="216">
        <f t="shared" si="2"/>
        <v>0</v>
      </c>
    </row>
    <row r="11" spans="1:10" ht="12.75">
      <c r="A11" s="59" t="s">
        <v>140</v>
      </c>
      <c r="B11" s="60">
        <v>335.78</v>
      </c>
      <c r="C11" s="60">
        <v>1816.9427600000001</v>
      </c>
      <c r="D11" s="217">
        <f t="shared" si="0"/>
        <v>18.480494124096676</v>
      </c>
      <c r="E11" s="60">
        <v>4596.12</v>
      </c>
      <c r="F11" s="70">
        <v>6578.4843</v>
      </c>
      <c r="G11" s="221">
        <f t="shared" si="1"/>
        <v>69.86594161211269</v>
      </c>
      <c r="H11" s="60">
        <v>7.22</v>
      </c>
      <c r="I11" s="60">
        <v>89.50682</v>
      </c>
      <c r="J11" s="217">
        <f t="shared" si="2"/>
        <v>8.066424435590495</v>
      </c>
    </row>
    <row r="12" spans="1:10" ht="12.75">
      <c r="A12" s="30" t="s">
        <v>141</v>
      </c>
      <c r="B12" s="57">
        <v>434.61</v>
      </c>
      <c r="C12" s="57">
        <v>1734.9453000000003</v>
      </c>
      <c r="D12" s="216">
        <f t="shared" si="0"/>
        <v>25.050357495420744</v>
      </c>
      <c r="E12" s="57">
        <v>3393.96</v>
      </c>
      <c r="F12" s="69">
        <v>5134.30775</v>
      </c>
      <c r="G12" s="220">
        <f t="shared" si="1"/>
        <v>66.10355602466565</v>
      </c>
      <c r="H12" s="57">
        <v>0</v>
      </c>
      <c r="I12" s="57">
        <v>72.24085000000001</v>
      </c>
      <c r="J12" s="216">
        <f t="shared" si="2"/>
        <v>0</v>
      </c>
    </row>
    <row r="13" spans="1:10" ht="12.75">
      <c r="A13" s="59" t="s">
        <v>142</v>
      </c>
      <c r="B13" s="60">
        <v>344.79</v>
      </c>
      <c r="C13" s="60">
        <v>1215.19008</v>
      </c>
      <c r="D13" s="217">
        <f t="shared" si="0"/>
        <v>28.37333892653238</v>
      </c>
      <c r="E13" s="60">
        <v>1776.2199999999998</v>
      </c>
      <c r="F13" s="70">
        <v>2941.1494</v>
      </c>
      <c r="G13" s="221">
        <f t="shared" si="1"/>
        <v>60.392035848297944</v>
      </c>
      <c r="H13" s="60">
        <v>0</v>
      </c>
      <c r="I13" s="60">
        <v>48.355560000000004</v>
      </c>
      <c r="J13" s="217">
        <f t="shared" si="2"/>
        <v>0</v>
      </c>
    </row>
    <row r="14" spans="1:10" ht="12.75">
      <c r="A14" s="30" t="s">
        <v>143</v>
      </c>
      <c r="B14" s="57">
        <v>344.16</v>
      </c>
      <c r="C14" s="57">
        <v>1486.96254</v>
      </c>
      <c r="D14" s="216">
        <f t="shared" si="0"/>
        <v>23.14516948086668</v>
      </c>
      <c r="E14" s="57">
        <v>5625.84</v>
      </c>
      <c r="F14" s="69">
        <v>7155.34845</v>
      </c>
      <c r="G14" s="220">
        <f t="shared" si="1"/>
        <v>78.62426322508445</v>
      </c>
      <c r="H14" s="57">
        <v>0</v>
      </c>
      <c r="I14" s="57">
        <v>63.48903</v>
      </c>
      <c r="J14" s="216">
        <f t="shared" si="2"/>
        <v>0</v>
      </c>
    </row>
    <row r="15" spans="1:10" ht="12.75">
      <c r="A15" s="59" t="s">
        <v>144</v>
      </c>
      <c r="B15" s="60">
        <v>263.71</v>
      </c>
      <c r="C15" s="60">
        <v>1439.6023000000002</v>
      </c>
      <c r="D15" s="217">
        <f t="shared" si="0"/>
        <v>18.318253589897704</v>
      </c>
      <c r="E15" s="60">
        <v>6045.54</v>
      </c>
      <c r="F15" s="70">
        <v>7619.33525</v>
      </c>
      <c r="G15" s="221">
        <f t="shared" si="1"/>
        <v>79.34471711295286</v>
      </c>
      <c r="H15" s="60">
        <v>0</v>
      </c>
      <c r="I15" s="60">
        <v>65.32735000000001</v>
      </c>
      <c r="J15" s="217">
        <f t="shared" si="2"/>
        <v>0</v>
      </c>
    </row>
    <row r="16" spans="1:10" ht="12.75">
      <c r="A16" s="30" t="s">
        <v>85</v>
      </c>
      <c r="B16" s="57">
        <v>433.96999999999997</v>
      </c>
      <c r="C16" s="57">
        <v>1579.06736</v>
      </c>
      <c r="D16" s="216">
        <f t="shared" si="0"/>
        <v>27.482678129703093</v>
      </c>
      <c r="E16" s="57">
        <v>4745.62</v>
      </c>
      <c r="F16" s="69">
        <v>6278.199799999999</v>
      </c>
      <c r="G16" s="220">
        <f t="shared" si="1"/>
        <v>75.58886545789767</v>
      </c>
      <c r="H16" s="57">
        <v>0.46</v>
      </c>
      <c r="I16" s="57">
        <v>64.07652</v>
      </c>
      <c r="J16" s="216">
        <f t="shared" si="2"/>
        <v>0.7178916707711342</v>
      </c>
    </row>
    <row r="17" spans="1:10" ht="12.75">
      <c r="A17" s="59" t="s">
        <v>145</v>
      </c>
      <c r="B17" s="60">
        <v>358.95</v>
      </c>
      <c r="C17" s="60">
        <v>1866.7318800000003</v>
      </c>
      <c r="D17" s="217">
        <f t="shared" si="0"/>
        <v>19.22879251411295</v>
      </c>
      <c r="E17" s="60">
        <v>5425.67</v>
      </c>
      <c r="F17" s="70">
        <v>7443.6609</v>
      </c>
      <c r="G17" s="221">
        <f t="shared" si="1"/>
        <v>72.88980614364097</v>
      </c>
      <c r="H17" s="60">
        <v>0.56</v>
      </c>
      <c r="I17" s="60">
        <v>84.32566000000001</v>
      </c>
      <c r="J17" s="217">
        <f t="shared" si="2"/>
        <v>0.6640920450548504</v>
      </c>
    </row>
    <row r="18" spans="1:10" ht="12.75">
      <c r="A18" s="30"/>
      <c r="B18" s="57"/>
      <c r="C18" s="57"/>
      <c r="D18" s="216"/>
      <c r="E18" s="57"/>
      <c r="F18" s="30"/>
      <c r="G18" s="220"/>
      <c r="H18" s="57"/>
      <c r="I18" s="57"/>
      <c r="J18" s="216"/>
    </row>
    <row r="19" spans="1:10" ht="12.75">
      <c r="A19" s="59" t="s">
        <v>0</v>
      </c>
      <c r="B19" s="61">
        <f>B7+B8+B10+B14+B15+B17</f>
        <v>2397.1400000000003</v>
      </c>
      <c r="C19" s="61">
        <f aca="true" t="shared" si="3" ref="C19:I19">C7+C8+C10+C14+C15+C17</f>
        <v>12014.3564</v>
      </c>
      <c r="D19" s="217">
        <f t="shared" si="0"/>
        <v>19.95229640432508</v>
      </c>
      <c r="E19" s="61">
        <f t="shared" si="3"/>
        <v>35868.79</v>
      </c>
      <c r="F19" s="61">
        <f t="shared" si="3"/>
        <v>48740.316999999995</v>
      </c>
      <c r="G19" s="217">
        <f t="shared" si="1"/>
        <v>73.59162231136085</v>
      </c>
      <c r="H19" s="61">
        <f t="shared" si="3"/>
        <v>8.780000000000001</v>
      </c>
      <c r="I19" s="61">
        <f t="shared" si="3"/>
        <v>543.0698000000001</v>
      </c>
      <c r="J19" s="217">
        <f t="shared" si="2"/>
        <v>1.6167350863553818</v>
      </c>
    </row>
    <row r="20" spans="1:10" ht="12.75">
      <c r="A20" s="32" t="s">
        <v>2</v>
      </c>
      <c r="B20" s="33">
        <f>B11+B12</f>
        <v>770.39</v>
      </c>
      <c r="C20" s="33">
        <f aca="true" t="shared" si="4" ref="C20:I20">C11+C12</f>
        <v>3551.88806</v>
      </c>
      <c r="D20" s="218">
        <f t="shared" si="0"/>
        <v>21.68959119730817</v>
      </c>
      <c r="E20" s="33">
        <f t="shared" si="4"/>
        <v>7990.08</v>
      </c>
      <c r="F20" s="33">
        <f t="shared" si="4"/>
        <v>11712.79205</v>
      </c>
      <c r="G20" s="218">
        <f t="shared" si="1"/>
        <v>68.21669816975876</v>
      </c>
      <c r="H20" s="33">
        <f t="shared" si="4"/>
        <v>7.22</v>
      </c>
      <c r="I20" s="33">
        <f t="shared" si="4"/>
        <v>161.74767000000003</v>
      </c>
      <c r="J20" s="218">
        <f t="shared" si="2"/>
        <v>4.4637428162025445</v>
      </c>
    </row>
    <row r="21" spans="1:10" ht="12.75">
      <c r="A21" s="62"/>
      <c r="B21" s="60"/>
      <c r="C21" s="60"/>
      <c r="D21" s="217"/>
      <c r="E21" s="60"/>
      <c r="F21" s="60"/>
      <c r="G21" s="217"/>
      <c r="H21" s="60"/>
      <c r="I21" s="60"/>
      <c r="J21" s="217"/>
    </row>
    <row r="22" spans="1:10" ht="12.75">
      <c r="A22" s="65" t="s">
        <v>5</v>
      </c>
      <c r="B22" s="66">
        <f>SUM(B7:B17)</f>
        <v>4726.69</v>
      </c>
      <c r="C22" s="66">
        <f aca="true" t="shared" si="5" ref="C22:I22">SUM(C7:C17)</f>
        <v>20910.77836</v>
      </c>
      <c r="D22" s="219">
        <f t="shared" si="0"/>
        <v>22.604084451689438</v>
      </c>
      <c r="E22" s="66">
        <f t="shared" si="5"/>
        <v>58091.79000000001</v>
      </c>
      <c r="F22" s="66">
        <f t="shared" si="5"/>
        <v>79752.3123</v>
      </c>
      <c r="G22" s="219">
        <f t="shared" si="1"/>
        <v>72.84025794948644</v>
      </c>
      <c r="H22" s="66">
        <f t="shared" si="5"/>
        <v>17.669999999999998</v>
      </c>
      <c r="I22" s="66">
        <f t="shared" si="5"/>
        <v>916.78602</v>
      </c>
      <c r="J22" s="219">
        <f t="shared" si="2"/>
        <v>1.9273854110471709</v>
      </c>
    </row>
    <row r="23" spans="1:11" s="78" customFormat="1" ht="12.75">
      <c r="A23" s="80"/>
      <c r="B23" s="80"/>
      <c r="C23" s="93"/>
      <c r="D23" s="79"/>
      <c r="E23" s="79"/>
      <c r="F23" s="80"/>
      <c r="G23" s="80"/>
      <c r="H23" s="80"/>
      <c r="I23" s="93"/>
      <c r="J23" s="79"/>
      <c r="K23" s="83"/>
    </row>
    <row r="24" spans="1:11" s="78" customFormat="1" ht="12.75">
      <c r="A24" s="80" t="s">
        <v>8</v>
      </c>
      <c r="B24" s="86"/>
      <c r="C24" s="86"/>
      <c r="D24" s="79"/>
      <c r="E24" s="86"/>
      <c r="F24" s="86"/>
      <c r="G24" s="80"/>
      <c r="H24" s="86"/>
      <c r="I24" s="86"/>
      <c r="J24" s="79"/>
      <c r="K24" s="86"/>
    </row>
    <row r="25" spans="1:11" s="78" customFormat="1" ht="12.75">
      <c r="A25" s="108"/>
      <c r="B25" s="86"/>
      <c r="C25" s="86"/>
      <c r="D25" s="81"/>
      <c r="E25" s="86"/>
      <c r="F25" s="86"/>
      <c r="G25" s="81"/>
      <c r="H25" s="86"/>
      <c r="I25" s="86"/>
      <c r="J25" s="81"/>
      <c r="K25" s="86"/>
    </row>
    <row r="26" spans="1:11" s="78" customFormat="1" ht="12.75">
      <c r="A26" s="86" t="s">
        <v>170</v>
      </c>
      <c r="B26" s="83"/>
      <c r="C26" s="83"/>
      <c r="D26" s="81"/>
      <c r="E26" s="83"/>
      <c r="F26" s="83"/>
      <c r="G26" s="81"/>
      <c r="H26" s="83"/>
      <c r="I26" s="83"/>
      <c r="J26" s="81"/>
      <c r="K26" s="86"/>
    </row>
    <row r="27" spans="1:11" s="78" customFormat="1" ht="12.75">
      <c r="A27" s="86" t="s">
        <v>132</v>
      </c>
      <c r="B27" s="83"/>
      <c r="C27" s="83"/>
      <c r="E27" s="83"/>
      <c r="F27" s="83"/>
      <c r="H27" s="83"/>
      <c r="I27" s="83"/>
      <c r="K27" s="86"/>
    </row>
    <row r="28" spans="1:11" s="78" customFormat="1" ht="12.75">
      <c r="A28" s="102" t="s">
        <v>207</v>
      </c>
      <c r="B28" s="83"/>
      <c r="C28" s="83"/>
      <c r="E28" s="83"/>
      <c r="F28" s="83"/>
      <c r="H28" s="83"/>
      <c r="I28" s="83"/>
      <c r="K28" s="86"/>
    </row>
    <row r="29" spans="1:11" s="78" customFormat="1" ht="12.75">
      <c r="A29" s="86" t="s">
        <v>133</v>
      </c>
      <c r="B29" s="81"/>
      <c r="C29" s="81"/>
      <c r="D29" s="81"/>
      <c r="E29" s="81"/>
      <c r="F29" s="81"/>
      <c r="G29" s="81"/>
      <c r="H29" s="81"/>
      <c r="I29" s="81"/>
      <c r="J29" s="81"/>
      <c r="K29" s="86"/>
    </row>
    <row r="30" spans="1:11" s="78" customFormat="1" ht="12.75">
      <c r="A30" s="107" t="s">
        <v>71</v>
      </c>
      <c r="B30" s="81"/>
      <c r="C30" s="81"/>
      <c r="D30" s="81"/>
      <c r="E30" s="81"/>
      <c r="F30" s="81"/>
      <c r="G30" s="81"/>
      <c r="H30" s="81"/>
      <c r="I30" s="81"/>
      <c r="J30" s="81"/>
      <c r="K30" s="86"/>
    </row>
    <row r="31" spans="1:11" s="78" customFormat="1" ht="12.75">
      <c r="A31" s="81"/>
      <c r="B31" s="81"/>
      <c r="C31" s="81"/>
      <c r="D31" s="81"/>
      <c r="E31" s="81"/>
      <c r="F31" s="81"/>
      <c r="G31" s="81"/>
      <c r="H31" s="81"/>
      <c r="I31" s="81"/>
      <c r="J31" s="81"/>
      <c r="K31" s="86"/>
    </row>
    <row r="32" spans="2:11" s="78" customFormat="1" ht="12.75">
      <c r="B32" s="81"/>
      <c r="C32" s="81"/>
      <c r="D32" s="81"/>
      <c r="E32" s="81"/>
      <c r="F32" s="81"/>
      <c r="G32" s="81"/>
      <c r="H32" s="81"/>
      <c r="I32" s="81"/>
      <c r="J32" s="81"/>
      <c r="K32" s="86"/>
    </row>
    <row r="33" spans="2:11" s="78" customFormat="1" ht="12.75">
      <c r="B33" s="81"/>
      <c r="C33" s="81"/>
      <c r="D33" s="81"/>
      <c r="E33" s="81"/>
      <c r="F33" s="81"/>
      <c r="G33" s="81"/>
      <c r="H33" s="81"/>
      <c r="I33" s="81"/>
      <c r="J33" s="81"/>
      <c r="K33" s="86"/>
    </row>
    <row r="34" s="78" customFormat="1" ht="12.75">
      <c r="K34" s="83"/>
    </row>
    <row r="35" s="78" customFormat="1" ht="12.75">
      <c r="K35" s="83"/>
    </row>
    <row r="36" s="78" customFormat="1" ht="12.75">
      <c r="K36" s="83"/>
    </row>
    <row r="37" s="78" customFormat="1" ht="12.75">
      <c r="K37" s="83"/>
    </row>
    <row r="38" s="78" customFormat="1" ht="12.75">
      <c r="K38" s="83"/>
    </row>
    <row r="39" s="78" customFormat="1" ht="12.75">
      <c r="K39" s="83"/>
    </row>
    <row r="40" s="78" customFormat="1" ht="12.75">
      <c r="K40" s="83"/>
    </row>
    <row r="41" s="78" customFormat="1" ht="12.75">
      <c r="K41" s="83"/>
    </row>
    <row r="42" s="78" customFormat="1" ht="12.75">
      <c r="K42" s="83"/>
    </row>
  </sheetData>
  <sheetProtection/>
  <hyperlinks>
    <hyperlink ref="A30" r:id="rId1" display="http://www.wastedataflow.org/htm/datasets.aspx#NorthernIrelandGuidance"/>
  </hyperlinks>
  <printOptions/>
  <pageMargins left="0.7" right="0.7" top="0.75" bottom="0.75" header="0.3" footer="0.3"/>
  <pageSetup fitToHeight="1" fitToWidth="1" horizontalDpi="600" verticalDpi="600" orientation="landscape" paperSize="9" scale="80" r:id="rId2"/>
  <headerFooter>
    <oddHeader>&amp;L&amp;"Arial,Bold"Quarterly provisional figures</oddHeader>
  </headerFooter>
  <ignoredErrors>
    <ignoredError sqref="D19:D22 G19:G22" formula="1"/>
  </ignoredErrors>
</worksheet>
</file>

<file path=xl/worksheets/sheet21.xml><?xml version="1.0" encoding="utf-8"?>
<worksheet xmlns="http://schemas.openxmlformats.org/spreadsheetml/2006/main" xmlns:r="http://schemas.openxmlformats.org/officeDocument/2006/relationships">
  <sheetPr>
    <pageSetUpPr fitToPage="1"/>
  </sheetPr>
  <dimension ref="A1:Q36"/>
  <sheetViews>
    <sheetView showGridLines="0" zoomScale="85" zoomScaleNormal="85" workbookViewId="0" topLeftCell="A1">
      <selection activeCell="A1" sqref="A1"/>
    </sheetView>
  </sheetViews>
  <sheetFormatPr defaultColWidth="9.140625" defaultRowHeight="12.75"/>
  <cols>
    <col min="1" max="1" width="34.28125" style="0" customWidth="1"/>
    <col min="2" max="3" width="24.8515625" style="0" customWidth="1"/>
    <col min="4" max="4" width="24.8515625" style="83" customWidth="1"/>
    <col min="5" max="17" width="9.140625" style="83" customWidth="1"/>
  </cols>
  <sheetData>
    <row r="1" spans="1:17" s="23" customFormat="1" ht="12.75">
      <c r="A1" s="19" t="s">
        <v>169</v>
      </c>
      <c r="D1" s="86"/>
      <c r="E1" s="86"/>
      <c r="F1" s="86"/>
      <c r="G1" s="86"/>
      <c r="H1" s="86"/>
      <c r="I1" s="86"/>
      <c r="J1" s="86"/>
      <c r="K1" s="86"/>
      <c r="L1" s="86"/>
      <c r="M1" s="86"/>
      <c r="N1" s="86"/>
      <c r="O1" s="86"/>
      <c r="P1" s="86"/>
      <c r="Q1" s="86"/>
    </row>
    <row r="2" spans="1:17" s="23" customFormat="1" ht="12.75">
      <c r="A2" s="110" t="s">
        <v>220</v>
      </c>
      <c r="D2" s="86"/>
      <c r="E2" s="86"/>
      <c r="F2" s="86"/>
      <c r="G2" s="86"/>
      <c r="H2" s="86"/>
      <c r="I2" s="86"/>
      <c r="J2" s="86"/>
      <c r="K2" s="86"/>
      <c r="L2" s="86"/>
      <c r="M2" s="86"/>
      <c r="N2" s="86"/>
      <c r="O2" s="86"/>
      <c r="P2" s="86"/>
      <c r="Q2" s="86"/>
    </row>
    <row r="3" spans="4:17" s="23" customFormat="1" ht="12.75">
      <c r="D3" s="86"/>
      <c r="E3" s="86"/>
      <c r="F3" s="86"/>
      <c r="G3" s="86"/>
      <c r="H3" s="86"/>
      <c r="I3" s="86"/>
      <c r="J3" s="86"/>
      <c r="K3" s="86"/>
      <c r="L3" s="86"/>
      <c r="M3" s="86"/>
      <c r="N3" s="86"/>
      <c r="O3" s="86"/>
      <c r="P3" s="86"/>
      <c r="Q3" s="86"/>
    </row>
    <row r="4" spans="1:4" ht="12.75">
      <c r="A4" s="20"/>
      <c r="B4" s="22"/>
      <c r="D4" s="21" t="s">
        <v>159</v>
      </c>
    </row>
    <row r="5" spans="1:5" ht="51">
      <c r="A5" s="63" t="s">
        <v>146</v>
      </c>
      <c r="B5" s="64" t="s">
        <v>136</v>
      </c>
      <c r="C5" s="64" t="s">
        <v>84</v>
      </c>
      <c r="D5" s="115" t="s">
        <v>135</v>
      </c>
      <c r="E5" s="86"/>
    </row>
    <row r="6" spans="1:7" ht="12.75" customHeight="1">
      <c r="A6" s="30"/>
      <c r="B6" s="72"/>
      <c r="C6" s="72"/>
      <c r="D6" s="72"/>
      <c r="E6" s="88"/>
      <c r="F6" s="85"/>
      <c r="G6" s="89"/>
    </row>
    <row r="7" spans="1:5" ht="12.75">
      <c r="A7" s="55" t="s">
        <v>137</v>
      </c>
      <c r="B7" s="114">
        <v>12620.743156</v>
      </c>
      <c r="C7" s="122">
        <v>20051.5</v>
      </c>
      <c r="D7" s="71">
        <f>100*B7/$C7</f>
        <v>62.94164105428522</v>
      </c>
      <c r="E7" s="86"/>
    </row>
    <row r="8" spans="1:5" ht="12.75">
      <c r="A8" s="126" t="s">
        <v>138</v>
      </c>
      <c r="B8" s="127">
        <v>12394.332177</v>
      </c>
      <c r="C8" s="127">
        <v>22536.18</v>
      </c>
      <c r="D8" s="72">
        <f aca="true" t="shared" si="0" ref="D8:D17">100*B8/$C8</f>
        <v>54.99748483105832</v>
      </c>
      <c r="E8" s="86"/>
    </row>
    <row r="9" spans="1:5" ht="12.75">
      <c r="A9" s="59" t="s">
        <v>139</v>
      </c>
      <c r="B9" s="122">
        <v>14268.073615</v>
      </c>
      <c r="C9" s="122">
        <v>25399.61</v>
      </c>
      <c r="D9" s="67">
        <f t="shared" si="0"/>
        <v>56.17438068930979</v>
      </c>
      <c r="E9" s="86"/>
    </row>
    <row r="10" spans="1:5" ht="12.75">
      <c r="A10" s="126" t="s">
        <v>1</v>
      </c>
      <c r="B10" s="127">
        <v>13730.311387</v>
      </c>
      <c r="C10" s="127">
        <v>33357.735</v>
      </c>
      <c r="D10" s="72">
        <f t="shared" si="0"/>
        <v>41.1608023956063</v>
      </c>
      <c r="E10" s="86"/>
    </row>
    <row r="11" spans="1:5" ht="12.75">
      <c r="A11" s="59" t="s">
        <v>140</v>
      </c>
      <c r="B11" s="122">
        <v>9673.870006</v>
      </c>
      <c r="C11" s="122">
        <v>18773.98</v>
      </c>
      <c r="D11" s="67">
        <f t="shared" si="0"/>
        <v>51.528072395943745</v>
      </c>
      <c r="E11" s="86"/>
    </row>
    <row r="12" spans="1:5" ht="12.75">
      <c r="A12" s="126" t="s">
        <v>141</v>
      </c>
      <c r="B12" s="127">
        <v>7736.756253</v>
      </c>
      <c r="C12" s="127">
        <v>16509.452</v>
      </c>
      <c r="D12" s="72">
        <f>100*B12/$C12</f>
        <v>46.86258667459101</v>
      </c>
      <c r="E12" s="86"/>
    </row>
    <row r="13" spans="1:5" ht="12.75">
      <c r="A13" s="59" t="s">
        <v>142</v>
      </c>
      <c r="B13" s="122">
        <v>5884.425504</v>
      </c>
      <c r="C13" s="122">
        <v>12075.465</v>
      </c>
      <c r="D13" s="67">
        <f t="shared" si="0"/>
        <v>48.73042573515802</v>
      </c>
      <c r="E13" s="86"/>
    </row>
    <row r="14" spans="1:5" ht="12.75">
      <c r="A14" s="126" t="s">
        <v>143</v>
      </c>
      <c r="B14" s="127">
        <v>9401.73434</v>
      </c>
      <c r="C14" s="127">
        <v>17313.04</v>
      </c>
      <c r="D14" s="72">
        <f t="shared" si="0"/>
        <v>54.30435290393831</v>
      </c>
      <c r="E14" s="86"/>
    </row>
    <row r="15" spans="1:5" ht="12.75">
      <c r="A15" s="59" t="s">
        <v>144</v>
      </c>
      <c r="B15" s="122">
        <v>10039.71038</v>
      </c>
      <c r="C15" s="122">
        <v>17545.82</v>
      </c>
      <c r="D15" s="67">
        <f t="shared" si="0"/>
        <v>57.21995540818269</v>
      </c>
      <c r="E15" s="86"/>
    </row>
    <row r="16" spans="1:5" ht="12.75">
      <c r="A16" s="126" t="s">
        <v>85</v>
      </c>
      <c r="B16" s="127">
        <v>11448.901408</v>
      </c>
      <c r="C16" s="127">
        <v>18669.591</v>
      </c>
      <c r="D16" s="72">
        <f t="shared" si="0"/>
        <v>61.32379337072783</v>
      </c>
      <c r="E16" s="86"/>
    </row>
    <row r="17" spans="1:5" ht="12.75">
      <c r="A17" s="59" t="s">
        <v>145</v>
      </c>
      <c r="B17" s="122">
        <v>10259.66181</v>
      </c>
      <c r="C17" s="122">
        <v>20125.2</v>
      </c>
      <c r="D17" s="67">
        <f t="shared" si="0"/>
        <v>50.97917938703714</v>
      </c>
      <c r="E17" s="86"/>
    </row>
    <row r="18" spans="1:5" ht="12.75">
      <c r="A18" s="30"/>
      <c r="B18" s="69"/>
      <c r="C18" s="69"/>
      <c r="D18" s="30"/>
      <c r="E18" s="86"/>
    </row>
    <row r="19" spans="1:5" ht="12.75">
      <c r="A19" s="59" t="s">
        <v>0</v>
      </c>
      <c r="B19" s="61">
        <f>B7+B8+B10+B14+B15+B17</f>
        <v>68446.49325000001</v>
      </c>
      <c r="C19" s="61">
        <f>C7+C8+C10+C14+C15+C17</f>
        <v>130929.47500000002</v>
      </c>
      <c r="D19" s="68">
        <f>100*B19/$C19</f>
        <v>52.277375472558795</v>
      </c>
      <c r="E19" s="86"/>
    </row>
    <row r="20" spans="1:5" ht="12.75">
      <c r="A20" s="32" t="s">
        <v>2</v>
      </c>
      <c r="B20" s="33">
        <f>B11+B12</f>
        <v>17410.626258999997</v>
      </c>
      <c r="C20" s="33">
        <f>C11+C12</f>
        <v>35283.432</v>
      </c>
      <c r="D20" s="73">
        <f>100*B20/$C20</f>
        <v>49.34504744039638</v>
      </c>
      <c r="E20" s="86"/>
    </row>
    <row r="21" spans="1:5" ht="12.75">
      <c r="A21" s="62"/>
      <c r="B21" s="60"/>
      <c r="C21" s="60"/>
      <c r="D21" s="67"/>
      <c r="E21" s="86"/>
    </row>
    <row r="22" spans="1:9" ht="12.75">
      <c r="A22" s="65" t="s">
        <v>5</v>
      </c>
      <c r="B22" s="66">
        <f>SUM(B7:B17)</f>
        <v>117458.520036</v>
      </c>
      <c r="C22" s="121">
        <f>SUM(C7:C17)</f>
        <v>222357.57300000003</v>
      </c>
      <c r="D22" s="74">
        <f>100*B22/$C22</f>
        <v>52.82415995609018</v>
      </c>
      <c r="E22" s="86"/>
      <c r="I22" s="130"/>
    </row>
    <row r="23" spans="1:3" s="83" customFormat="1" ht="12.75">
      <c r="A23" s="80"/>
      <c r="B23" s="80"/>
      <c r="C23" s="80"/>
    </row>
    <row r="24" spans="1:3" s="83" customFormat="1" ht="12.75">
      <c r="A24" s="80" t="s">
        <v>8</v>
      </c>
      <c r="B24" s="86"/>
      <c r="C24" s="86"/>
    </row>
    <row r="25" spans="1:3" s="83" customFormat="1" ht="12.75">
      <c r="A25" s="80"/>
      <c r="B25" s="86"/>
      <c r="C25" s="86"/>
    </row>
    <row r="26" s="83" customFormat="1" ht="12.75">
      <c r="A26" s="85" t="s">
        <v>171</v>
      </c>
    </row>
    <row r="27" s="83" customFormat="1" ht="12.75">
      <c r="A27" s="80" t="s">
        <v>134</v>
      </c>
    </row>
    <row r="28" s="83" customFormat="1" ht="12.75">
      <c r="A28" s="89" t="s">
        <v>91</v>
      </c>
    </row>
    <row r="29" s="83" customFormat="1" ht="12.75">
      <c r="A29" s="85"/>
    </row>
    <row r="30" s="83" customFormat="1" ht="12.75"/>
    <row r="31" s="83" customFormat="1" ht="12.75"/>
    <row r="32" s="83" customFormat="1" ht="12.75">
      <c r="A32" s="85"/>
    </row>
    <row r="33" s="83" customFormat="1" ht="12.75">
      <c r="A33" s="101"/>
    </row>
    <row r="34" s="83" customFormat="1" ht="12.75">
      <c r="A34" s="80"/>
    </row>
    <row r="35" s="83" customFormat="1" ht="12.75">
      <c r="A35" s="89"/>
    </row>
    <row r="36" s="83" customFormat="1" ht="12.75">
      <c r="A36" s="85"/>
    </row>
    <row r="37" s="83" customFormat="1" ht="12.75"/>
    <row r="38" s="83" customFormat="1" ht="12.75"/>
    <row r="39" s="83" customFormat="1" ht="12.75"/>
    <row r="40" s="83" customFormat="1" ht="12.75"/>
    <row r="41" s="83" customFormat="1" ht="12.75"/>
    <row r="42" s="83" customFormat="1" ht="12.75"/>
    <row r="43" s="83" customFormat="1" ht="12.75"/>
  </sheetData>
  <sheetProtection/>
  <printOptions/>
  <pageMargins left="0.7" right="0.7" top="0.75" bottom="0.75" header="0.3" footer="0.3"/>
  <pageSetup fitToHeight="1" fitToWidth="1" horizontalDpi="600" verticalDpi="600" orientation="landscape" paperSize="9" r:id="rId1"/>
  <headerFooter>
    <oddHeader>&amp;L&amp;"Arial,Bold"Quarterly provisional figures</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R39"/>
  <sheetViews>
    <sheetView zoomScale="85" zoomScaleNormal="85" zoomScalePageLayoutView="0" workbookViewId="0" topLeftCell="A1">
      <selection activeCell="A1" sqref="A1"/>
    </sheetView>
  </sheetViews>
  <sheetFormatPr defaultColWidth="9.140625" defaultRowHeight="12.75"/>
  <cols>
    <col min="1" max="1" width="34.28125" style="162" customWidth="1"/>
    <col min="2" max="5" width="17.140625" style="140" customWidth="1"/>
    <col min="6" max="10" width="17.140625" style="143" customWidth="1"/>
    <col min="11" max="16384" width="9.140625" style="143" customWidth="1"/>
  </cols>
  <sheetData>
    <row r="1" spans="1:6" s="200" customFormat="1" ht="12.75">
      <c r="A1" s="228" t="s">
        <v>197</v>
      </c>
      <c r="B1" s="198"/>
      <c r="C1" s="198"/>
      <c r="D1" s="199"/>
      <c r="E1" s="199"/>
      <c r="F1" s="199"/>
    </row>
    <row r="2" spans="1:6" s="197" customFormat="1" ht="12.75">
      <c r="A2" s="110" t="s">
        <v>228</v>
      </c>
      <c r="B2" s="201"/>
      <c r="C2" s="141"/>
      <c r="D2" s="142"/>
      <c r="E2" s="142"/>
      <c r="F2" s="142"/>
    </row>
    <row r="3" spans="1:10" s="197" customFormat="1" ht="12.75">
      <c r="A3" s="144"/>
      <c r="B3" s="141"/>
      <c r="C3" s="142"/>
      <c r="D3" s="142"/>
      <c r="E3" s="142"/>
      <c r="F3" s="145"/>
      <c r="G3" s="141"/>
      <c r="H3" s="141"/>
      <c r="J3" s="146" t="s">
        <v>182</v>
      </c>
    </row>
    <row r="4" spans="1:10" ht="12.75">
      <c r="A4" s="147"/>
      <c r="B4" s="148" t="s">
        <v>183</v>
      </c>
      <c r="C4" s="148" t="s">
        <v>184</v>
      </c>
      <c r="D4" s="148" t="s">
        <v>185</v>
      </c>
      <c r="E4" s="148" t="s">
        <v>26</v>
      </c>
      <c r="F4" s="148" t="s">
        <v>29</v>
      </c>
      <c r="G4" s="149" t="s">
        <v>27</v>
      </c>
      <c r="H4" s="148" t="s">
        <v>25</v>
      </c>
      <c r="I4" s="148" t="s">
        <v>28</v>
      </c>
      <c r="J4" s="226"/>
    </row>
    <row r="5" spans="1:11" s="153" customFormat="1" ht="87.75" customHeight="1">
      <c r="A5" s="150" t="s">
        <v>146</v>
      </c>
      <c r="B5" s="151" t="s">
        <v>186</v>
      </c>
      <c r="C5" s="152" t="s">
        <v>187</v>
      </c>
      <c r="D5" s="151" t="s">
        <v>188</v>
      </c>
      <c r="E5" s="152" t="s">
        <v>189</v>
      </c>
      <c r="F5" s="152" t="s">
        <v>190</v>
      </c>
      <c r="G5" s="152" t="s">
        <v>191</v>
      </c>
      <c r="H5" s="152" t="s">
        <v>192</v>
      </c>
      <c r="I5" s="152" t="s">
        <v>193</v>
      </c>
      <c r="J5" s="227" t="s">
        <v>196</v>
      </c>
      <c r="K5" s="229"/>
    </row>
    <row r="6" spans="1:11" ht="12.75" customHeight="1">
      <c r="A6" s="154"/>
      <c r="B6" s="155"/>
      <c r="C6" s="155"/>
      <c r="D6" s="155"/>
      <c r="E6" s="155"/>
      <c r="F6" s="155"/>
      <c r="G6" s="155"/>
      <c r="H6" s="156"/>
      <c r="I6" s="157"/>
      <c r="J6" s="225"/>
      <c r="K6" s="230"/>
    </row>
    <row r="7" spans="1:18" ht="12.75" customHeight="1">
      <c r="A7" s="158" t="s">
        <v>137</v>
      </c>
      <c r="B7" s="159">
        <v>60.36279412097307</v>
      </c>
      <c r="C7" s="159">
        <v>24.0639871645988</v>
      </c>
      <c r="D7" s="159">
        <v>62.62906137494192</v>
      </c>
      <c r="E7" s="159">
        <v>23.30172656987532</v>
      </c>
      <c r="F7" s="160">
        <v>12159.726654999999</v>
      </c>
      <c r="G7" s="160">
        <v>1330.32221870886</v>
      </c>
      <c r="H7" s="161">
        <v>104783.48000000001</v>
      </c>
      <c r="I7" s="160">
        <v>545.5921626241753</v>
      </c>
      <c r="J7" s="195">
        <v>60.47575655579376</v>
      </c>
      <c r="K7" s="230"/>
      <c r="L7" s="163"/>
      <c r="M7" s="163"/>
      <c r="N7" s="163"/>
      <c r="O7" s="163"/>
      <c r="P7" s="163"/>
      <c r="Q7" s="163"/>
      <c r="R7" s="163"/>
    </row>
    <row r="8" spans="1:18" ht="12.75" customHeight="1">
      <c r="A8" s="154" t="s">
        <v>138</v>
      </c>
      <c r="B8" s="155">
        <v>49.78177587333814</v>
      </c>
      <c r="C8" s="155">
        <v>43.95493087870208</v>
      </c>
      <c r="D8" s="155">
        <v>50.831058468487065</v>
      </c>
      <c r="E8" s="155">
        <v>43.05127004006045</v>
      </c>
      <c r="F8" s="164">
        <v>18938.248107</v>
      </c>
      <c r="G8" s="165">
        <v>1190.9266946752314</v>
      </c>
      <c r="H8" s="164">
        <v>90236.13</v>
      </c>
      <c r="I8" s="165">
        <v>515.2745036936557</v>
      </c>
      <c r="J8" s="169">
        <v>49.85384962060536</v>
      </c>
      <c r="K8" s="230"/>
      <c r="L8" s="163"/>
      <c r="M8" s="163"/>
      <c r="N8" s="163"/>
      <c r="O8" s="163"/>
      <c r="P8" s="163"/>
      <c r="Q8" s="163"/>
      <c r="R8" s="163"/>
    </row>
    <row r="9" spans="1:18" ht="12.75" customHeight="1">
      <c r="A9" s="158" t="s">
        <v>139</v>
      </c>
      <c r="B9" s="159">
        <v>54.36573277273123</v>
      </c>
      <c r="C9" s="159">
        <v>11.30652153713633</v>
      </c>
      <c r="D9" s="159">
        <v>53.930367434511304</v>
      </c>
      <c r="E9" s="159">
        <v>11.520864866160357</v>
      </c>
      <c r="F9" s="160">
        <v>6778.056044</v>
      </c>
      <c r="G9" s="160">
        <v>1205.389084771718</v>
      </c>
      <c r="H9" s="161">
        <v>112823.56100000002</v>
      </c>
      <c r="I9" s="160">
        <v>462.42623573101133</v>
      </c>
      <c r="J9" s="195">
        <v>52.55301528025145</v>
      </c>
      <c r="K9" s="230"/>
      <c r="L9" s="163"/>
      <c r="M9" s="163"/>
      <c r="N9" s="163"/>
      <c r="O9" s="163"/>
      <c r="P9" s="163"/>
      <c r="Q9" s="163"/>
      <c r="R9" s="163"/>
    </row>
    <row r="10" spans="1:18" ht="12.75" customHeight="1">
      <c r="A10" s="154" t="s">
        <v>1</v>
      </c>
      <c r="B10" s="155">
        <v>40.92536446892723</v>
      </c>
      <c r="C10" s="155">
        <v>33.01841622718484</v>
      </c>
      <c r="D10" s="155">
        <v>37.83675177286392</v>
      </c>
      <c r="E10" s="155">
        <v>34.64503377914701</v>
      </c>
      <c r="F10" s="164">
        <v>35245.212474</v>
      </c>
      <c r="G10" s="165">
        <v>957.7221760776229</v>
      </c>
      <c r="H10" s="164">
        <v>163521.151</v>
      </c>
      <c r="I10" s="165">
        <v>415.88869427765786</v>
      </c>
      <c r="J10" s="169">
        <v>38.8884043501684</v>
      </c>
      <c r="K10" s="230"/>
      <c r="L10" s="166"/>
      <c r="M10" s="166"/>
      <c r="N10" s="166"/>
      <c r="O10" s="166"/>
      <c r="P10" s="163"/>
      <c r="Q10" s="163"/>
      <c r="R10" s="163"/>
    </row>
    <row r="11" spans="1:18" ht="12.75" customHeight="1">
      <c r="A11" s="158" t="s">
        <v>140</v>
      </c>
      <c r="B11" s="159">
        <v>52.661617840904604</v>
      </c>
      <c r="C11" s="159">
        <v>21.951584494624527</v>
      </c>
      <c r="D11" s="159">
        <v>48.6689702305614</v>
      </c>
      <c r="E11" s="159">
        <v>24.424898427611826</v>
      </c>
      <c r="F11" s="160">
        <v>9844.747931</v>
      </c>
      <c r="G11" s="160">
        <v>1207.9398941781178</v>
      </c>
      <c r="H11" s="161">
        <v>80651.83999999998</v>
      </c>
      <c r="I11" s="160">
        <v>505.39408519464394</v>
      </c>
      <c r="J11" s="195">
        <v>47.85012878268678</v>
      </c>
      <c r="K11" s="230"/>
      <c r="L11" s="163"/>
      <c r="M11" s="163"/>
      <c r="N11" s="163"/>
      <c r="O11" s="163"/>
      <c r="P11" s="163"/>
      <c r="Q11" s="163"/>
      <c r="R11" s="163"/>
    </row>
    <row r="12" spans="1:18" ht="12.75" customHeight="1">
      <c r="A12" s="154" t="s">
        <v>141</v>
      </c>
      <c r="B12" s="155">
        <v>45.001794093276644</v>
      </c>
      <c r="C12" s="155">
        <v>17.42435715768221</v>
      </c>
      <c r="D12" s="155">
        <v>46.239080589007706</v>
      </c>
      <c r="E12" s="155">
        <v>16.98332546927363</v>
      </c>
      <c r="F12" s="164">
        <v>8527.613807999998</v>
      </c>
      <c r="G12" s="165">
        <v>1150.917565186183</v>
      </c>
      <c r="H12" s="164">
        <v>80934.425</v>
      </c>
      <c r="I12" s="165">
        <v>471.80865106529757</v>
      </c>
      <c r="J12" s="169">
        <v>39.511784958883105</v>
      </c>
      <c r="K12" s="230"/>
      <c r="L12" s="163"/>
      <c r="M12" s="163"/>
      <c r="N12" s="163"/>
      <c r="O12" s="163"/>
      <c r="P12" s="163"/>
      <c r="Q12" s="163"/>
      <c r="R12" s="163"/>
    </row>
    <row r="13" spans="1:18" ht="12.75" customHeight="1">
      <c r="A13" s="158" t="s">
        <v>142</v>
      </c>
      <c r="B13" s="159">
        <v>47.19121943232706</v>
      </c>
      <c r="C13" s="159">
        <v>39.67849381268874</v>
      </c>
      <c r="D13" s="159">
        <v>45.020793556024906</v>
      </c>
      <c r="E13" s="159">
        <v>42.29480937812399</v>
      </c>
      <c r="F13" s="160">
        <v>14824.585951</v>
      </c>
      <c r="G13" s="160">
        <v>1067.9857010329338</v>
      </c>
      <c r="H13" s="161">
        <v>56726.228</v>
      </c>
      <c r="I13" s="160">
        <v>424.4586001438209</v>
      </c>
      <c r="J13" s="195">
        <v>46.60184361518017</v>
      </c>
      <c r="K13" s="230"/>
      <c r="L13" s="163"/>
      <c r="M13" s="163"/>
      <c r="N13" s="163"/>
      <c r="O13" s="163"/>
      <c r="P13" s="163"/>
      <c r="Q13" s="163"/>
      <c r="R13" s="163"/>
    </row>
    <row r="14" spans="1:18" ht="12.75" customHeight="1">
      <c r="A14" s="154" t="s">
        <v>143</v>
      </c>
      <c r="B14" s="155">
        <v>50.29718040605948</v>
      </c>
      <c r="C14" s="155">
        <v>39.28700442593023</v>
      </c>
      <c r="D14" s="155">
        <v>52.119780263026094</v>
      </c>
      <c r="E14" s="155">
        <v>38.05129990003128</v>
      </c>
      <c r="F14" s="164">
        <v>14195.665221</v>
      </c>
      <c r="G14" s="165">
        <v>1170.5287167562224</v>
      </c>
      <c r="H14" s="164">
        <v>78264.48</v>
      </c>
      <c r="I14" s="165">
        <v>477.54865666036255</v>
      </c>
      <c r="J14" s="169">
        <v>49.84726650834664</v>
      </c>
      <c r="K14" s="230"/>
      <c r="L14" s="163"/>
      <c r="M14" s="163"/>
      <c r="N14" s="163"/>
      <c r="O14" s="163"/>
      <c r="P14" s="163"/>
      <c r="Q14" s="163"/>
      <c r="R14" s="163"/>
    </row>
    <row r="15" spans="1:18" ht="12.75" customHeight="1">
      <c r="A15" s="158" t="s">
        <v>144</v>
      </c>
      <c r="B15" s="159">
        <v>52.812456445269724</v>
      </c>
      <c r="C15" s="159">
        <v>34.89344423572032</v>
      </c>
      <c r="D15" s="159">
        <v>51.2467857280351</v>
      </c>
      <c r="E15" s="159">
        <v>36.47410461700216</v>
      </c>
      <c r="F15" s="160">
        <v>14035.182536999999</v>
      </c>
      <c r="G15" s="160">
        <v>1127.3558718541658</v>
      </c>
      <c r="H15" s="161">
        <v>75328.09999999999</v>
      </c>
      <c r="I15" s="160">
        <v>477.2949911506972</v>
      </c>
      <c r="J15" s="195">
        <v>53.01822247959848</v>
      </c>
      <c r="K15" s="230"/>
      <c r="L15" s="163"/>
      <c r="M15" s="163"/>
      <c r="N15" s="163"/>
      <c r="O15" s="163"/>
      <c r="P15" s="163"/>
      <c r="Q15" s="163"/>
      <c r="R15" s="163"/>
    </row>
    <row r="16" spans="1:18" ht="12.75" customHeight="1">
      <c r="A16" s="154" t="s">
        <v>85</v>
      </c>
      <c r="B16" s="155">
        <v>58.322676060613986</v>
      </c>
      <c r="C16" s="155">
        <v>3.5987102755691804</v>
      </c>
      <c r="D16" s="155">
        <v>56.82132247718278</v>
      </c>
      <c r="E16" s="155">
        <v>3.7849355542551315</v>
      </c>
      <c r="F16" s="164">
        <v>1487.4087800000002</v>
      </c>
      <c r="G16" s="165">
        <v>1367.6956387414743</v>
      </c>
      <c r="H16" s="164">
        <v>84327.988</v>
      </c>
      <c r="I16" s="165">
        <v>495.2595130844417</v>
      </c>
      <c r="J16" s="169">
        <v>57.99627987050859</v>
      </c>
      <c r="K16" s="230"/>
      <c r="L16" s="163"/>
      <c r="M16" s="163"/>
      <c r="N16" s="163"/>
      <c r="O16" s="163"/>
      <c r="P16" s="163"/>
      <c r="Q16" s="163"/>
      <c r="R16" s="163"/>
    </row>
    <row r="17" spans="1:18" ht="12.75" customHeight="1">
      <c r="A17" s="158" t="s">
        <v>145</v>
      </c>
      <c r="B17" s="159">
        <v>49.541066693185364</v>
      </c>
      <c r="C17" s="159">
        <v>5.66315467390305</v>
      </c>
      <c r="D17" s="159">
        <v>48.03670767206753</v>
      </c>
      <c r="E17" s="159">
        <v>5.915812815850081</v>
      </c>
      <c r="F17" s="160">
        <v>2590.789621</v>
      </c>
      <c r="G17" s="160">
        <v>1158.9535767970083</v>
      </c>
      <c r="H17" s="161">
        <v>85628.639</v>
      </c>
      <c r="I17" s="160">
        <v>436.5311851225326</v>
      </c>
      <c r="J17" s="195">
        <v>48.710690396235755</v>
      </c>
      <c r="K17" s="230"/>
      <c r="L17" s="163"/>
      <c r="M17" s="163"/>
      <c r="N17" s="163"/>
      <c r="O17" s="163"/>
      <c r="P17" s="163"/>
      <c r="Q17" s="163"/>
      <c r="R17" s="163"/>
    </row>
    <row r="18" spans="1:18" ht="12.75" customHeight="1">
      <c r="A18" s="154"/>
      <c r="B18" s="155"/>
      <c r="C18" s="155"/>
      <c r="D18" s="155"/>
      <c r="E18" s="155"/>
      <c r="F18" s="164"/>
      <c r="G18" s="167"/>
      <c r="H18" s="165"/>
      <c r="I18" s="167"/>
      <c r="J18" s="156"/>
      <c r="K18" s="230"/>
      <c r="L18" s="163"/>
      <c r="M18" s="163"/>
      <c r="N18" s="163"/>
      <c r="O18" s="163"/>
      <c r="P18" s="163"/>
      <c r="Q18" s="163"/>
      <c r="R18" s="163"/>
    </row>
    <row r="19" spans="1:18" ht="12.75" customHeight="1">
      <c r="A19" s="158" t="s">
        <v>0</v>
      </c>
      <c r="B19" s="159">
        <v>49.37612798607647</v>
      </c>
      <c r="C19" s="159">
        <v>30.362800046884576</v>
      </c>
      <c r="D19" s="159">
        <v>49.16533266301079</v>
      </c>
      <c r="E19" s="159">
        <v>30.486657916918713</v>
      </c>
      <c r="F19" s="160">
        <v>97164.824615</v>
      </c>
      <c r="G19" s="160">
        <v>1118.7703150259822</v>
      </c>
      <c r="H19" s="161">
        <v>597761.98</v>
      </c>
      <c r="I19" s="160">
        <v>466.2442395494049</v>
      </c>
      <c r="J19" s="195">
        <v>48.76418431896755</v>
      </c>
      <c r="K19" s="230"/>
      <c r="L19" s="163"/>
      <c r="M19" s="163"/>
      <c r="N19" s="163"/>
      <c r="O19" s="163"/>
      <c r="P19" s="163"/>
      <c r="Q19" s="163"/>
      <c r="R19" s="163"/>
    </row>
    <row r="20" spans="1:18" ht="12.75" customHeight="1">
      <c r="A20" s="168" t="s">
        <v>2</v>
      </c>
      <c r="B20" s="169">
        <v>48.845376925516376</v>
      </c>
      <c r="C20" s="169">
        <v>19.696050847149472</v>
      </c>
      <c r="D20" s="169">
        <v>47.45190069217827</v>
      </c>
      <c r="E20" s="169">
        <v>20.697604969355016</v>
      </c>
      <c r="F20" s="165">
        <v>18372.361739</v>
      </c>
      <c r="G20" s="165">
        <v>1178.8412297085902</v>
      </c>
      <c r="H20" s="165">
        <v>161586.26499999998</v>
      </c>
      <c r="I20" s="165">
        <v>488.0840985702662</v>
      </c>
      <c r="J20" s="169">
        <v>43.75802971894393</v>
      </c>
      <c r="K20" s="230"/>
      <c r="L20" s="163"/>
      <c r="M20" s="163"/>
      <c r="N20" s="163"/>
      <c r="O20" s="163"/>
      <c r="P20" s="163"/>
      <c r="Q20" s="163"/>
      <c r="R20" s="163"/>
    </row>
    <row r="21" spans="1:18" ht="12.75" customHeight="1">
      <c r="A21" s="158"/>
      <c r="B21" s="159"/>
      <c r="C21" s="159"/>
      <c r="D21" s="159"/>
      <c r="E21" s="159"/>
      <c r="F21" s="160"/>
      <c r="G21" s="160"/>
      <c r="H21" s="161"/>
      <c r="I21" s="160"/>
      <c r="J21" s="195"/>
      <c r="K21" s="230"/>
      <c r="L21" s="163"/>
      <c r="M21" s="163"/>
      <c r="N21" s="163"/>
      <c r="O21" s="163"/>
      <c r="P21" s="163"/>
      <c r="Q21" s="163"/>
      <c r="R21" s="163"/>
    </row>
    <row r="22" spans="1:18" ht="12.75" customHeight="1">
      <c r="A22" s="170" t="s">
        <v>5</v>
      </c>
      <c r="B22" s="171">
        <v>50.481414912985265</v>
      </c>
      <c r="C22" s="171">
        <v>24.78227145907781</v>
      </c>
      <c r="D22" s="171">
        <v>49.82782183223478</v>
      </c>
      <c r="E22" s="171">
        <v>25.252450219289294</v>
      </c>
      <c r="F22" s="172">
        <v>138627.237129</v>
      </c>
      <c r="G22" s="172">
        <v>1151.9861827153118</v>
      </c>
      <c r="H22" s="172">
        <v>1013226.022</v>
      </c>
      <c r="I22" s="172">
        <v>468.88882104903655</v>
      </c>
      <c r="J22" s="171">
        <v>49.070740871177264</v>
      </c>
      <c r="K22" s="231"/>
      <c r="L22" s="163"/>
      <c r="M22" s="163"/>
      <c r="N22" s="163"/>
      <c r="O22" s="163"/>
      <c r="P22" s="163"/>
      <c r="Q22" s="163"/>
      <c r="R22" s="163"/>
    </row>
    <row r="23" spans="1:18" s="176" customFormat="1" ht="12.75">
      <c r="A23" s="173"/>
      <c r="B23" s="174"/>
      <c r="C23" s="175"/>
      <c r="D23" s="175"/>
      <c r="E23" s="175"/>
      <c r="F23" s="174"/>
      <c r="G23" s="174"/>
      <c r="H23" s="174"/>
      <c r="I23" s="175"/>
      <c r="K23" s="177"/>
      <c r="L23" s="177"/>
      <c r="M23" s="177"/>
      <c r="N23" s="177"/>
      <c r="O23" s="177"/>
      <c r="P23" s="177"/>
      <c r="Q23" s="177"/>
      <c r="R23" s="177"/>
    </row>
    <row r="24" spans="1:18" s="176" customFormat="1" ht="12.75">
      <c r="A24" s="178" t="s">
        <v>194</v>
      </c>
      <c r="B24" s="179"/>
      <c r="C24" s="180"/>
      <c r="D24" s="180"/>
      <c r="E24" s="180"/>
      <c r="F24" s="179"/>
      <c r="G24" s="179"/>
      <c r="H24" s="179"/>
      <c r="I24" s="180"/>
      <c r="K24" s="177"/>
      <c r="L24" s="177"/>
      <c r="M24" s="177"/>
      <c r="N24" s="177"/>
      <c r="O24" s="177"/>
      <c r="P24" s="177"/>
      <c r="Q24" s="177"/>
      <c r="R24" s="177"/>
    </row>
    <row r="25" spans="1:18" s="176" customFormat="1" ht="12.75">
      <c r="A25" s="178"/>
      <c r="B25" s="181"/>
      <c r="C25" s="181"/>
      <c r="D25" s="181"/>
      <c r="E25" s="181"/>
      <c r="F25" s="182"/>
      <c r="G25" s="182"/>
      <c r="H25" s="182"/>
      <c r="I25" s="182"/>
      <c r="K25" s="177"/>
      <c r="L25" s="177"/>
      <c r="M25" s="177"/>
      <c r="N25" s="177"/>
      <c r="O25" s="177"/>
      <c r="P25" s="177"/>
      <c r="Q25" s="177"/>
      <c r="R25" s="177"/>
    </row>
    <row r="26" spans="1:18" s="176" customFormat="1" ht="12.75" customHeight="1">
      <c r="A26" s="183" t="s">
        <v>198</v>
      </c>
      <c r="B26" s="184"/>
      <c r="C26" s="184"/>
      <c r="D26" s="184"/>
      <c r="E26" s="184"/>
      <c r="F26" s="184"/>
      <c r="G26" s="184"/>
      <c r="H26" s="184"/>
      <c r="I26" s="184"/>
      <c r="K26" s="177"/>
      <c r="L26" s="177"/>
      <c r="M26" s="177"/>
      <c r="N26" s="177"/>
      <c r="O26" s="177"/>
      <c r="P26" s="177"/>
      <c r="Q26" s="177"/>
      <c r="R26" s="177"/>
    </row>
    <row r="27" spans="1:18" s="176" customFormat="1" ht="12.75">
      <c r="A27" s="185" t="s">
        <v>217</v>
      </c>
      <c r="B27" s="186"/>
      <c r="C27" s="186"/>
      <c r="D27" s="186"/>
      <c r="E27" s="186"/>
      <c r="F27" s="187"/>
      <c r="G27" s="187"/>
      <c r="H27" s="187"/>
      <c r="I27" s="187"/>
      <c r="K27" s="177"/>
      <c r="L27" s="177"/>
      <c r="M27" s="177"/>
      <c r="N27" s="177"/>
      <c r="O27" s="177"/>
      <c r="P27" s="177"/>
      <c r="Q27" s="177"/>
      <c r="R27" s="177"/>
    </row>
    <row r="28" spans="1:18" s="176" customFormat="1" ht="12.75">
      <c r="A28" s="188" t="s">
        <v>211</v>
      </c>
      <c r="B28" s="186"/>
      <c r="C28" s="186"/>
      <c r="D28" s="186"/>
      <c r="E28" s="186"/>
      <c r="F28" s="187"/>
      <c r="G28" s="187"/>
      <c r="H28" s="187"/>
      <c r="I28" s="187"/>
      <c r="K28" s="177"/>
      <c r="L28" s="177"/>
      <c r="M28" s="177"/>
      <c r="N28" s="177"/>
      <c r="O28" s="177"/>
      <c r="P28" s="177"/>
      <c r="Q28" s="177"/>
      <c r="R28" s="177"/>
    </row>
    <row r="29" spans="1:18" s="176" customFormat="1" ht="12.75">
      <c r="A29" s="189" t="s">
        <v>212</v>
      </c>
      <c r="B29" s="184"/>
      <c r="C29" s="184"/>
      <c r="D29" s="184"/>
      <c r="E29" s="184"/>
      <c r="F29" s="184"/>
      <c r="G29" s="184"/>
      <c r="H29" s="184"/>
      <c r="I29" s="184"/>
      <c r="K29" s="177"/>
      <c r="L29" s="177"/>
      <c r="M29" s="177"/>
      <c r="N29" s="177"/>
      <c r="O29" s="177"/>
      <c r="P29" s="177"/>
      <c r="Q29" s="177"/>
      <c r="R29" s="177"/>
    </row>
    <row r="30" spans="1:18" s="176" customFormat="1" ht="12.75">
      <c r="A30" s="190"/>
      <c r="B30" s="191"/>
      <c r="C30" s="191"/>
      <c r="D30" s="191"/>
      <c r="E30" s="191"/>
      <c r="K30" s="177"/>
      <c r="L30" s="177"/>
      <c r="M30" s="177"/>
      <c r="N30" s="177"/>
      <c r="O30" s="177"/>
      <c r="P30" s="177"/>
      <c r="Q30" s="177"/>
      <c r="R30" s="177"/>
    </row>
    <row r="31" spans="11:18" ht="12.75">
      <c r="K31" s="177"/>
      <c r="L31" s="177"/>
      <c r="M31" s="177"/>
      <c r="N31" s="177"/>
      <c r="O31" s="177"/>
      <c r="P31" s="177"/>
      <c r="Q31" s="177"/>
      <c r="R31" s="177"/>
    </row>
    <row r="32" spans="11:18" ht="12.75">
      <c r="K32" s="177"/>
      <c r="L32" s="177"/>
      <c r="M32" s="177"/>
      <c r="N32" s="177"/>
      <c r="O32" s="177"/>
      <c r="P32" s="177"/>
      <c r="Q32" s="177"/>
      <c r="R32" s="177"/>
    </row>
    <row r="33" spans="11:18" ht="12.75">
      <c r="K33" s="177"/>
      <c r="L33" s="177"/>
      <c r="M33" s="177"/>
      <c r="N33" s="177"/>
      <c r="O33" s="177"/>
      <c r="P33" s="177"/>
      <c r="Q33" s="177"/>
      <c r="R33" s="177"/>
    </row>
    <row r="34" spans="11:18" ht="12.75">
      <c r="K34" s="177"/>
      <c r="L34" s="177"/>
      <c r="M34" s="177"/>
      <c r="N34" s="177"/>
      <c r="O34" s="177"/>
      <c r="P34" s="177"/>
      <c r="Q34" s="177"/>
      <c r="R34" s="177"/>
    </row>
    <row r="35" spans="11:18" ht="12.75">
      <c r="K35" s="192"/>
      <c r="L35" s="192"/>
      <c r="M35" s="192"/>
      <c r="N35" s="192"/>
      <c r="O35" s="192"/>
      <c r="P35" s="177"/>
      <c r="Q35" s="177"/>
      <c r="R35" s="177"/>
    </row>
    <row r="36" spans="11:18" ht="12.75">
      <c r="K36" s="177"/>
      <c r="L36" s="177"/>
      <c r="M36" s="177"/>
      <c r="N36" s="177"/>
      <c r="O36" s="177"/>
      <c r="P36" s="177"/>
      <c r="Q36" s="177"/>
      <c r="R36" s="177"/>
    </row>
    <row r="37" spans="11:18" ht="12.75">
      <c r="K37" s="177"/>
      <c r="L37" s="177"/>
      <c r="M37" s="177"/>
      <c r="N37" s="177"/>
      <c r="O37" s="177"/>
      <c r="P37" s="177"/>
      <c r="Q37" s="177"/>
      <c r="R37" s="177"/>
    </row>
    <row r="38" spans="11:18" ht="12.75">
      <c r="K38" s="177"/>
      <c r="L38" s="177"/>
      <c r="M38" s="177"/>
      <c r="N38" s="177"/>
      <c r="O38" s="177"/>
      <c r="P38" s="177"/>
      <c r="Q38" s="177"/>
      <c r="R38" s="177"/>
    </row>
    <row r="39" spans="11:18" ht="12.75">
      <c r="K39" s="177"/>
      <c r="L39" s="177"/>
      <c r="M39" s="177"/>
      <c r="N39" s="177"/>
      <c r="O39" s="177"/>
      <c r="P39" s="177"/>
      <c r="Q39" s="177"/>
      <c r="R39" s="177"/>
    </row>
  </sheetData>
  <sheetProtection/>
  <mergeCells count="1">
    <mergeCell ref="K5:K22"/>
  </mergeCells>
  <hyperlinks>
    <hyperlink ref="A29" r:id="rId1" display="https://www.daera-ni.gov.uk/publications/northern-ireland-local-authority-collected-municipal-waste-management-statistics-2021"/>
  </hyperlinks>
  <printOptions/>
  <pageMargins left="0.7" right="0.7" top="0.75" bottom="0.75" header="0.3" footer="0.3"/>
  <pageSetup fitToHeight="1" fitToWidth="1" horizontalDpi="1200" verticalDpi="1200" orientation="landscape" scale="72" r:id="rId2"/>
</worksheet>
</file>

<file path=xl/worksheets/sheet23.xml><?xml version="1.0" encoding="utf-8"?>
<worksheet xmlns="http://schemas.openxmlformats.org/spreadsheetml/2006/main" xmlns:r="http://schemas.openxmlformats.org/officeDocument/2006/relationships">
  <sheetPr>
    <pageSetUpPr fitToPage="1"/>
  </sheetPr>
  <dimension ref="B2:H24"/>
  <sheetViews>
    <sheetView showGridLines="0" zoomScale="85" zoomScaleNormal="85" workbookViewId="0" topLeftCell="A1">
      <selection activeCell="A1" sqref="A1"/>
    </sheetView>
  </sheetViews>
  <sheetFormatPr defaultColWidth="9.140625" defaultRowHeight="12.75"/>
  <sheetData>
    <row r="2" ht="15.75">
      <c r="B2" s="39" t="s">
        <v>61</v>
      </c>
    </row>
    <row r="3" ht="12" customHeight="1"/>
    <row r="4" spans="2:8" ht="12" customHeight="1">
      <c r="B4" s="43" t="s">
        <v>65</v>
      </c>
      <c r="C4" s="41" t="s">
        <v>209</v>
      </c>
      <c r="D4" s="38"/>
      <c r="E4" s="38"/>
      <c r="F4" s="38"/>
      <c r="G4" s="23"/>
      <c r="H4" s="23"/>
    </row>
    <row r="5" spans="2:8" ht="12" customHeight="1">
      <c r="B5" s="42"/>
      <c r="C5" s="41"/>
      <c r="D5" s="38"/>
      <c r="E5" s="38"/>
      <c r="F5" s="38"/>
      <c r="G5" s="23"/>
      <c r="H5" s="23"/>
    </row>
    <row r="6" spans="2:8" ht="12" customHeight="1">
      <c r="B6" s="44" t="s">
        <v>62</v>
      </c>
      <c r="C6" s="111" t="s">
        <v>227</v>
      </c>
      <c r="E6" s="38"/>
      <c r="F6" s="38"/>
      <c r="G6" s="23"/>
      <c r="H6" s="23"/>
    </row>
    <row r="7" spans="2:8" ht="12" customHeight="1">
      <c r="B7" s="42"/>
      <c r="C7" s="41"/>
      <c r="D7" s="38"/>
      <c r="E7" s="38"/>
      <c r="F7" s="38"/>
      <c r="G7" s="23"/>
      <c r="H7" s="23"/>
    </row>
    <row r="8" spans="2:8" ht="12" customHeight="1">
      <c r="B8" s="44" t="s">
        <v>63</v>
      </c>
      <c r="C8" s="111" t="s">
        <v>154</v>
      </c>
      <c r="E8" s="38"/>
      <c r="F8" s="38"/>
      <c r="G8" s="23"/>
      <c r="H8" s="23"/>
    </row>
    <row r="9" spans="2:3" ht="12" customHeight="1">
      <c r="B9" s="42"/>
      <c r="C9" s="42"/>
    </row>
    <row r="10" spans="2:8" ht="12" customHeight="1">
      <c r="B10" s="43" t="s">
        <v>64</v>
      </c>
      <c r="C10" s="41" t="s">
        <v>226</v>
      </c>
      <c r="D10" s="38"/>
      <c r="E10" s="38"/>
      <c r="F10" s="38"/>
      <c r="G10" s="23"/>
      <c r="H10" s="23"/>
    </row>
    <row r="11" spans="2:8" ht="12" customHeight="1">
      <c r="B11" s="3"/>
      <c r="C11" s="14" t="s">
        <v>155</v>
      </c>
      <c r="D11" s="38"/>
      <c r="E11" s="38"/>
      <c r="F11" s="38"/>
      <c r="G11" s="23"/>
      <c r="H11" s="23"/>
    </row>
    <row r="12" spans="2:8" ht="12" customHeight="1">
      <c r="B12" s="3"/>
      <c r="C12" s="14" t="s">
        <v>156</v>
      </c>
      <c r="D12" s="38"/>
      <c r="E12" s="38"/>
      <c r="F12" s="38"/>
      <c r="G12" s="23"/>
      <c r="H12" s="23"/>
    </row>
    <row r="13" spans="2:8" ht="12" customHeight="1">
      <c r="B13" s="3"/>
      <c r="C13" s="14" t="s">
        <v>157</v>
      </c>
      <c r="D13" s="38"/>
      <c r="E13" s="38"/>
      <c r="F13" s="38"/>
      <c r="G13" s="23"/>
      <c r="H13" s="23"/>
    </row>
    <row r="14" spans="2:8" ht="12" customHeight="1">
      <c r="B14" s="3"/>
      <c r="C14" s="14" t="s">
        <v>158</v>
      </c>
      <c r="D14" s="38"/>
      <c r="E14" s="38"/>
      <c r="F14" s="38"/>
      <c r="G14" s="23"/>
      <c r="H14" s="23"/>
    </row>
    <row r="15" spans="2:8" ht="12" customHeight="1">
      <c r="B15" s="3"/>
      <c r="C15" s="14"/>
      <c r="D15" s="38"/>
      <c r="E15" s="38"/>
      <c r="F15" s="38"/>
      <c r="G15" s="23"/>
      <c r="H15" s="23"/>
    </row>
    <row r="16" spans="2:8" ht="12" customHeight="1">
      <c r="B16" s="3"/>
      <c r="C16" s="41"/>
      <c r="D16" s="38"/>
      <c r="E16" s="38"/>
      <c r="F16" s="38"/>
      <c r="G16" s="23"/>
      <c r="H16" s="23"/>
    </row>
    <row r="17" spans="2:8" ht="12" customHeight="1">
      <c r="B17" s="3"/>
      <c r="C17" s="41"/>
      <c r="D17" s="38"/>
      <c r="E17" s="38"/>
      <c r="F17" s="38"/>
      <c r="G17" s="23"/>
      <c r="H17" s="23"/>
    </row>
    <row r="18" spans="2:8" ht="12" customHeight="1">
      <c r="B18" s="3"/>
      <c r="C18" s="41"/>
      <c r="D18" s="38"/>
      <c r="E18" s="38"/>
      <c r="F18" s="38"/>
      <c r="G18" s="23"/>
      <c r="H18" s="23"/>
    </row>
    <row r="19" spans="2:7" ht="12.75">
      <c r="B19" s="23"/>
      <c r="C19" s="23"/>
      <c r="D19" s="23"/>
      <c r="E19" s="23"/>
      <c r="F19" s="23"/>
      <c r="G19" s="23"/>
    </row>
    <row r="20" ht="12.75">
      <c r="F20" s="117"/>
    </row>
    <row r="21" ht="12.75">
      <c r="F21" s="117"/>
    </row>
    <row r="22" ht="12.75">
      <c r="F22" s="117"/>
    </row>
    <row r="23" ht="12.75">
      <c r="F23" s="117"/>
    </row>
    <row r="24" ht="12.75">
      <c r="F24" s="117"/>
    </row>
  </sheetData>
  <sheetProtection/>
  <hyperlinks>
    <hyperlink ref="C6" r:id="rId1" display="Conor.McCormack@daera-ni.gov.uk"/>
  </hyperlinks>
  <printOptions/>
  <pageMargins left="0.7" right="0.7" top="0.75" bottom="0.75" header="0.3" footer="0.3"/>
  <pageSetup fitToHeight="1" fitToWidth="1"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pageSetUpPr fitToPage="1"/>
  </sheetPr>
  <dimension ref="B2:C32"/>
  <sheetViews>
    <sheetView showGridLines="0" zoomScale="85" zoomScaleNormal="85" workbookViewId="0" topLeftCell="A1">
      <selection activeCell="A1" sqref="A1"/>
    </sheetView>
  </sheetViews>
  <sheetFormatPr defaultColWidth="9.140625" defaultRowHeight="12.75"/>
  <sheetData>
    <row r="2" ht="15" customHeight="1">
      <c r="B2" s="39" t="s">
        <v>73</v>
      </c>
    </row>
    <row r="3" ht="15" customHeight="1">
      <c r="B3" s="39"/>
    </row>
    <row r="4" ht="15" customHeight="1"/>
    <row r="5" ht="15" customHeight="1">
      <c r="C5" s="40" t="s">
        <v>67</v>
      </c>
    </row>
    <row r="6" ht="15" customHeight="1">
      <c r="C6" s="40" t="s">
        <v>160</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1" ht="15">
      <c r="C31" s="40" t="s">
        <v>66</v>
      </c>
    </row>
    <row r="32" ht="15">
      <c r="C32" s="3" t="s">
        <v>112</v>
      </c>
    </row>
  </sheetData>
  <sheetProtection/>
  <printOptions/>
  <pageMargins left="0.7" right="0.7" top="0.75" bottom="0.75" header="0.3" footer="0.3"/>
  <pageSetup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C26"/>
  <sheetViews>
    <sheetView showGridLines="0" zoomScale="85" zoomScaleNormal="85" workbookViewId="0" topLeftCell="A1">
      <selection activeCell="A1" sqref="A1"/>
    </sheetView>
  </sheetViews>
  <sheetFormatPr defaultColWidth="9.140625" defaultRowHeight="12.75"/>
  <cols>
    <col min="1" max="1" width="34.421875" style="78" customWidth="1"/>
    <col min="2" max="4" width="17.140625" style="78" customWidth="1"/>
    <col min="5" max="29" width="9.140625" style="83" customWidth="1"/>
    <col min="30" max="16384" width="9.140625" style="78" customWidth="1"/>
  </cols>
  <sheetData>
    <row r="1" spans="1:4" ht="12.75">
      <c r="A1" s="19" t="s">
        <v>147</v>
      </c>
      <c r="C1" s="19"/>
      <c r="D1" s="19"/>
    </row>
    <row r="2" spans="1:4" ht="12.75">
      <c r="A2" s="110" t="s">
        <v>220</v>
      </c>
      <c r="B2" s="19"/>
      <c r="C2" s="19"/>
      <c r="D2" s="19"/>
    </row>
    <row r="3" spans="1:4" ht="12.75">
      <c r="A3" s="20"/>
      <c r="B3" s="20"/>
      <c r="C3" s="20"/>
      <c r="D3" s="21" t="s">
        <v>55</v>
      </c>
    </row>
    <row r="4" spans="1:4" ht="12.75">
      <c r="A4" s="20"/>
      <c r="B4" s="20"/>
      <c r="C4" s="20"/>
      <c r="D4" s="21" t="s">
        <v>25</v>
      </c>
    </row>
    <row r="5" spans="1:29" s="18" customFormat="1" ht="75" customHeight="1">
      <c r="A5" s="63" t="s">
        <v>146</v>
      </c>
      <c r="B5" s="64" t="s">
        <v>3</v>
      </c>
      <c r="C5" s="64" t="s">
        <v>4</v>
      </c>
      <c r="D5" s="64" t="s">
        <v>20</v>
      </c>
      <c r="E5" s="84"/>
      <c r="F5" s="84"/>
      <c r="G5" s="84"/>
      <c r="H5" s="84"/>
      <c r="I5" s="84"/>
      <c r="J5" s="84"/>
      <c r="K5" s="84"/>
      <c r="L5" s="84"/>
      <c r="M5" s="84"/>
      <c r="N5" s="84"/>
      <c r="O5" s="84"/>
      <c r="P5" s="84"/>
      <c r="Q5" s="84"/>
      <c r="R5" s="84"/>
      <c r="S5" s="84"/>
      <c r="T5" s="84"/>
      <c r="U5" s="84"/>
      <c r="V5" s="84"/>
      <c r="W5" s="84"/>
      <c r="X5" s="84"/>
      <c r="Y5" s="84"/>
      <c r="Z5" s="84"/>
      <c r="AA5" s="84"/>
      <c r="AB5" s="84"/>
      <c r="AC5" s="84"/>
    </row>
    <row r="6" spans="1:29" s="18" customFormat="1" ht="12.75">
      <c r="A6" s="30"/>
      <c r="B6" s="57"/>
      <c r="C6" s="57"/>
      <c r="D6" s="58"/>
      <c r="E6" s="84"/>
      <c r="F6" s="84"/>
      <c r="G6" s="84"/>
      <c r="H6" s="84"/>
      <c r="I6" s="84"/>
      <c r="J6" s="84"/>
      <c r="K6" s="84"/>
      <c r="L6" s="84"/>
      <c r="M6" s="84"/>
      <c r="N6" s="84"/>
      <c r="O6" s="84"/>
      <c r="P6" s="84"/>
      <c r="Q6" s="84"/>
      <c r="R6" s="84"/>
      <c r="S6" s="84"/>
      <c r="T6" s="84"/>
      <c r="U6" s="84"/>
      <c r="V6" s="84"/>
      <c r="W6" s="84"/>
      <c r="X6" s="84"/>
      <c r="Y6" s="84"/>
      <c r="Z6" s="84"/>
      <c r="AA6" s="84"/>
      <c r="AB6" s="84"/>
      <c r="AC6" s="84"/>
    </row>
    <row r="7" spans="1:7" ht="12.75" customHeight="1">
      <c r="A7" s="55" t="s">
        <v>137</v>
      </c>
      <c r="B7" s="56">
        <v>21018.36</v>
      </c>
      <c r="C7" s="56">
        <v>6606.08</v>
      </c>
      <c r="D7" s="204">
        <f aca="true" t="shared" si="0" ref="D7:D17">B7+C7</f>
        <v>27624.440000000002</v>
      </c>
      <c r="E7" s="109"/>
      <c r="G7" s="113"/>
    </row>
    <row r="8" spans="1:7" ht="12.75" customHeight="1">
      <c r="A8" s="30" t="s">
        <v>138</v>
      </c>
      <c r="B8" s="57">
        <v>22618.42</v>
      </c>
      <c r="C8" s="57">
        <v>1583.48</v>
      </c>
      <c r="D8" s="207">
        <f t="shared" si="0"/>
        <v>24201.899999999998</v>
      </c>
      <c r="E8" s="109"/>
      <c r="G8" s="113"/>
    </row>
    <row r="9" spans="1:7" ht="12.75" customHeight="1">
      <c r="A9" s="59" t="s">
        <v>139</v>
      </c>
      <c r="B9" s="60">
        <v>26694.54</v>
      </c>
      <c r="C9" s="60">
        <v>2917.14</v>
      </c>
      <c r="D9" s="206">
        <f t="shared" si="0"/>
        <v>29611.68</v>
      </c>
      <c r="E9" s="109"/>
      <c r="G9" s="113"/>
    </row>
    <row r="10" spans="1:7" ht="12.75" customHeight="1">
      <c r="A10" s="30" t="s">
        <v>1</v>
      </c>
      <c r="B10" s="57">
        <v>35406.945</v>
      </c>
      <c r="C10" s="57">
        <v>5439.44</v>
      </c>
      <c r="D10" s="207">
        <f t="shared" si="0"/>
        <v>40846.385</v>
      </c>
      <c r="E10" s="109"/>
      <c r="G10" s="113"/>
    </row>
    <row r="11" spans="1:7" ht="12.75" customHeight="1">
      <c r="A11" s="59" t="s">
        <v>140</v>
      </c>
      <c r="B11" s="60">
        <v>19721.879999999997</v>
      </c>
      <c r="C11" s="60">
        <v>2382.9100000000003</v>
      </c>
      <c r="D11" s="206">
        <f t="shared" si="0"/>
        <v>22104.789999999997</v>
      </c>
      <c r="E11" s="109"/>
      <c r="G11" s="113"/>
    </row>
    <row r="12" spans="1:7" ht="12.75" customHeight="1">
      <c r="A12" s="30" t="s">
        <v>141</v>
      </c>
      <c r="B12" s="57">
        <v>17948.902000000002</v>
      </c>
      <c r="C12" s="57">
        <v>2492.7700000000004</v>
      </c>
      <c r="D12" s="207">
        <f t="shared" si="0"/>
        <v>20441.672000000002</v>
      </c>
      <c r="E12" s="109"/>
      <c r="G12" s="113"/>
    </row>
    <row r="13" spans="1:7" ht="12.75" customHeight="1">
      <c r="A13" s="59" t="s">
        <v>142</v>
      </c>
      <c r="B13" s="60">
        <v>12331.505000000001</v>
      </c>
      <c r="C13" s="60">
        <v>1738.5900000000001</v>
      </c>
      <c r="D13" s="206">
        <f t="shared" si="0"/>
        <v>14070.095000000001</v>
      </c>
      <c r="E13" s="109"/>
      <c r="G13" s="113"/>
    </row>
    <row r="14" spans="1:7" ht="12.75" customHeight="1">
      <c r="A14" s="30" t="s">
        <v>143</v>
      </c>
      <c r="B14" s="57">
        <v>17942.02</v>
      </c>
      <c r="C14" s="57">
        <v>2422.81</v>
      </c>
      <c r="D14" s="207">
        <f t="shared" si="0"/>
        <v>20364.83</v>
      </c>
      <c r="E14" s="109"/>
      <c r="G14" s="113"/>
    </row>
    <row r="15" spans="1:7" ht="12.75" customHeight="1">
      <c r="A15" s="59" t="s">
        <v>144</v>
      </c>
      <c r="B15" s="60">
        <v>17700.48</v>
      </c>
      <c r="C15" s="60">
        <v>2491.9700000000003</v>
      </c>
      <c r="D15" s="206">
        <f t="shared" si="0"/>
        <v>20192.45</v>
      </c>
      <c r="E15" s="109"/>
      <c r="G15" s="113"/>
    </row>
    <row r="16" spans="1:7" ht="12.75" customHeight="1">
      <c r="A16" s="30" t="s">
        <v>85</v>
      </c>
      <c r="B16" s="57">
        <v>19090.921</v>
      </c>
      <c r="C16" s="57">
        <v>2455.29</v>
      </c>
      <c r="D16" s="207">
        <f t="shared" si="0"/>
        <v>21546.211</v>
      </c>
      <c r="E16" s="109"/>
      <c r="G16" s="113"/>
    </row>
    <row r="17" spans="1:7" ht="12.75" customHeight="1">
      <c r="A17" s="59" t="s">
        <v>145</v>
      </c>
      <c r="B17" s="60">
        <v>20726.58</v>
      </c>
      <c r="C17" s="60">
        <v>1624.2600000000002</v>
      </c>
      <c r="D17" s="206">
        <f t="shared" si="0"/>
        <v>22350.840000000004</v>
      </c>
      <c r="E17" s="109"/>
      <c r="G17" s="113"/>
    </row>
    <row r="18" spans="1:4" ht="12.75" customHeight="1">
      <c r="A18" s="30"/>
      <c r="B18" s="57"/>
      <c r="C18" s="57"/>
      <c r="D18" s="207"/>
    </row>
    <row r="19" spans="1:4" ht="12.75" customHeight="1">
      <c r="A19" s="59" t="s">
        <v>0</v>
      </c>
      <c r="B19" s="61">
        <f>B7+B8+B10+B14+B15+B17</f>
        <v>135412.805</v>
      </c>
      <c r="C19" s="61">
        <f>C7+C8+C10+C14+C15+C17</f>
        <v>20168.04</v>
      </c>
      <c r="D19" s="206">
        <f>D7+D8+D10+D14+D15+D17</f>
        <v>155580.845</v>
      </c>
    </row>
    <row r="20" spans="1:4" ht="12.75" customHeight="1">
      <c r="A20" s="32" t="s">
        <v>2</v>
      </c>
      <c r="B20" s="33">
        <f>B11+B12</f>
        <v>37670.782</v>
      </c>
      <c r="C20" s="33">
        <f>C11+C12</f>
        <v>4875.68</v>
      </c>
      <c r="D20" s="207">
        <f>D11+D12</f>
        <v>42546.462</v>
      </c>
    </row>
    <row r="21" spans="1:4" ht="12.75" customHeight="1">
      <c r="A21" s="62"/>
      <c r="B21" s="60"/>
      <c r="C21" s="60"/>
      <c r="D21" s="206"/>
    </row>
    <row r="22" spans="1:4" ht="12.75">
      <c r="A22" s="65" t="s">
        <v>5</v>
      </c>
      <c r="B22" s="66">
        <f>SUM(B7:B17)</f>
        <v>231200.553</v>
      </c>
      <c r="C22" s="66">
        <f>SUM(C7:C17)</f>
        <v>32154.740000000005</v>
      </c>
      <c r="D22" s="208">
        <f>SUM(D7:D17)</f>
        <v>263355.29300000006</v>
      </c>
    </row>
    <row r="23" spans="2:4" s="83" customFormat="1" ht="12.75">
      <c r="B23" s="85"/>
      <c r="C23" s="85"/>
      <c r="D23" s="85"/>
    </row>
    <row r="24" spans="1:4" s="83" customFormat="1" ht="12.75">
      <c r="A24" s="80" t="s">
        <v>8</v>
      </c>
      <c r="B24" s="86"/>
      <c r="C24" s="86"/>
      <c r="D24" s="86"/>
    </row>
    <row r="25" spans="1:4" s="83" customFormat="1" ht="12.75">
      <c r="A25" s="86"/>
      <c r="B25" s="86"/>
      <c r="C25" s="86"/>
      <c r="D25" s="86"/>
    </row>
    <row r="26" spans="2:4" s="83" customFormat="1" ht="12.75">
      <c r="B26" s="113"/>
      <c r="C26" s="113"/>
      <c r="D26" s="113"/>
    </row>
    <row r="27" s="83" customFormat="1" ht="12.75"/>
    <row r="28" s="83" customFormat="1" ht="12.75"/>
    <row r="29" s="83" customFormat="1" ht="12.75"/>
    <row r="30" s="83" customFormat="1" ht="12.75"/>
    <row r="31" s="83" customFormat="1" ht="12.75"/>
    <row r="32" s="83" customFormat="1" ht="12.75"/>
    <row r="33" s="83" customFormat="1" ht="12.75"/>
    <row r="34" s="83" customFormat="1" ht="12.75"/>
    <row r="35" s="83" customFormat="1" ht="12.75"/>
    <row r="36" s="83" customFormat="1" ht="12.75"/>
    <row r="37" s="83" customFormat="1" ht="12.75"/>
    <row r="38" s="83" customFormat="1" ht="12.75"/>
    <row r="39" s="83" customFormat="1" ht="12.75"/>
    <row r="40" s="83" customFormat="1" ht="12.75"/>
    <row r="41" s="83" customFormat="1" ht="12.75"/>
    <row r="42" s="83" customFormat="1" ht="12.75"/>
    <row r="43" s="83" customFormat="1" ht="12.75"/>
    <row r="44" s="83" customFormat="1" ht="12.75"/>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sheetData>
  <sheetProtection/>
  <printOptions/>
  <pageMargins left="0.7" right="0.7" top="0.75" bottom="0.75" header="0.3" footer="0.3"/>
  <pageSetup fitToHeight="1" fitToWidth="1" horizontalDpi="600" verticalDpi="600" orientation="landscape" paperSize="9" r:id="rId1"/>
  <headerFooter>
    <oddHeader>&amp;L&amp;"Arial,Bold"Quarterly provisional figures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42"/>
  <sheetViews>
    <sheetView showGridLines="0" zoomScale="85" zoomScaleNormal="85" workbookViewId="0" topLeftCell="A1">
      <selection activeCell="A1" sqref="A1"/>
    </sheetView>
  </sheetViews>
  <sheetFormatPr defaultColWidth="9.140625" defaultRowHeight="12.75"/>
  <cols>
    <col min="1" max="1" width="34.28125" style="0" customWidth="1"/>
    <col min="2" max="8" width="14.28125" style="0" customWidth="1"/>
    <col min="9" max="19" width="9.140625" style="14" customWidth="1"/>
  </cols>
  <sheetData>
    <row r="1" spans="1:8" ht="12.75">
      <c r="A1" s="19" t="s">
        <v>148</v>
      </c>
      <c r="B1" s="19"/>
      <c r="C1" s="19"/>
      <c r="D1" s="19"/>
      <c r="E1" s="19"/>
      <c r="F1" s="19"/>
      <c r="G1" s="19"/>
      <c r="H1" s="24"/>
    </row>
    <row r="2" spans="1:8" ht="12.75">
      <c r="A2" s="110" t="s">
        <v>220</v>
      </c>
      <c r="B2" s="19"/>
      <c r="C2" s="19"/>
      <c r="D2" s="19"/>
      <c r="E2" s="19"/>
      <c r="F2" s="19"/>
      <c r="G2" s="19"/>
      <c r="H2" s="24"/>
    </row>
    <row r="3" spans="1:8" ht="12.75">
      <c r="A3" s="20"/>
      <c r="B3" s="20"/>
      <c r="C3" s="20"/>
      <c r="D3" s="20"/>
      <c r="E3" s="20"/>
      <c r="F3" s="20"/>
      <c r="G3" s="22"/>
      <c r="H3" s="21" t="s">
        <v>55</v>
      </c>
    </row>
    <row r="4" spans="1:8" ht="12.75">
      <c r="A4" s="20"/>
      <c r="B4" s="20"/>
      <c r="C4" s="20"/>
      <c r="D4" s="20"/>
      <c r="E4" s="20"/>
      <c r="F4" s="20"/>
      <c r="G4" s="22"/>
      <c r="H4" s="21" t="s">
        <v>25</v>
      </c>
    </row>
    <row r="5" spans="1:19" s="18" customFormat="1" ht="75" customHeight="1">
      <c r="A5" s="63" t="s">
        <v>146</v>
      </c>
      <c r="B5" s="64" t="s">
        <v>204</v>
      </c>
      <c r="C5" s="64" t="s">
        <v>203</v>
      </c>
      <c r="D5" s="64" t="s">
        <v>205</v>
      </c>
      <c r="E5" s="64" t="s">
        <v>206</v>
      </c>
      <c r="F5" s="64" t="s">
        <v>6</v>
      </c>
      <c r="G5" s="64" t="s">
        <v>7</v>
      </c>
      <c r="H5" s="64" t="s">
        <v>21</v>
      </c>
      <c r="I5" s="42"/>
      <c r="J5" s="42"/>
      <c r="K5" s="42"/>
      <c r="L5" s="42"/>
      <c r="M5" s="42"/>
      <c r="N5" s="42"/>
      <c r="O5" s="42"/>
      <c r="P5" s="42"/>
      <c r="Q5" s="42"/>
      <c r="R5" s="42"/>
      <c r="S5" s="42"/>
    </row>
    <row r="6" spans="1:19" s="18" customFormat="1" ht="12.75">
      <c r="A6" s="30"/>
      <c r="B6" s="57"/>
      <c r="C6" s="57"/>
      <c r="D6" s="57"/>
      <c r="E6" s="57"/>
      <c r="F6" s="58"/>
      <c r="G6" s="69"/>
      <c r="H6" s="57"/>
      <c r="I6" s="42"/>
      <c r="J6" s="42"/>
      <c r="K6" s="42"/>
      <c r="L6" s="42"/>
      <c r="M6" s="42"/>
      <c r="N6" s="42"/>
      <c r="O6" s="42"/>
      <c r="P6" s="42"/>
      <c r="Q6" s="42"/>
      <c r="R6" s="42"/>
      <c r="S6" s="42"/>
    </row>
    <row r="7" spans="1:8" ht="12.75" customHeight="1">
      <c r="A7" s="55" t="s">
        <v>137</v>
      </c>
      <c r="B7" s="122">
        <v>7857.7</v>
      </c>
      <c r="C7" s="122">
        <v>6446.349999999999</v>
      </c>
      <c r="D7" s="122">
        <v>9039.13</v>
      </c>
      <c r="E7" s="122">
        <v>2993.5699999999997</v>
      </c>
      <c r="F7" s="122">
        <v>44.32</v>
      </c>
      <c r="G7" s="122">
        <v>1243.37</v>
      </c>
      <c r="H7" s="204">
        <f>SUM(B7:G7)</f>
        <v>27624.44</v>
      </c>
    </row>
    <row r="8" spans="1:8" ht="12.75" customHeight="1">
      <c r="A8" s="30" t="s">
        <v>138</v>
      </c>
      <c r="B8" s="57">
        <v>9733.57</v>
      </c>
      <c r="C8" s="57">
        <v>6892</v>
      </c>
      <c r="D8" s="57">
        <v>4772.36</v>
      </c>
      <c r="E8" s="57">
        <v>2463</v>
      </c>
      <c r="F8" s="58">
        <v>214.73</v>
      </c>
      <c r="G8" s="69">
        <v>126.24</v>
      </c>
      <c r="H8" s="209">
        <f aca="true" t="shared" si="0" ref="H8:H17">SUM(B8:G8)</f>
        <v>24201.9</v>
      </c>
    </row>
    <row r="9" spans="1:8" ht="12.75" customHeight="1">
      <c r="A9" s="59" t="s">
        <v>139</v>
      </c>
      <c r="B9" s="60">
        <v>11903.26</v>
      </c>
      <c r="C9" s="60">
        <v>9619.76</v>
      </c>
      <c r="D9" s="60">
        <v>4919.139999999999</v>
      </c>
      <c r="E9" s="60">
        <v>2374.33</v>
      </c>
      <c r="F9" s="61">
        <v>90.39</v>
      </c>
      <c r="G9" s="70">
        <v>704.8</v>
      </c>
      <c r="H9" s="206">
        <f t="shared" si="0"/>
        <v>29611.679999999997</v>
      </c>
    </row>
    <row r="10" spans="1:8" ht="12.75" customHeight="1">
      <c r="A10" s="30" t="s">
        <v>1</v>
      </c>
      <c r="B10" s="57">
        <v>10663.175</v>
      </c>
      <c r="C10" s="57">
        <v>20262.48</v>
      </c>
      <c r="D10" s="57">
        <v>3704.439999999999</v>
      </c>
      <c r="E10" s="57">
        <v>3167.23</v>
      </c>
      <c r="F10" s="58">
        <v>291.79</v>
      </c>
      <c r="G10" s="69">
        <v>2757.27</v>
      </c>
      <c r="H10" s="209">
        <f t="shared" si="0"/>
        <v>40846.385</v>
      </c>
    </row>
    <row r="11" spans="1:8" ht="12.75" customHeight="1">
      <c r="A11" s="59" t="s">
        <v>140</v>
      </c>
      <c r="B11" s="60">
        <v>7480.1900000000005</v>
      </c>
      <c r="C11" s="60">
        <v>8043.67</v>
      </c>
      <c r="D11" s="60">
        <v>3171.75</v>
      </c>
      <c r="E11" s="60">
        <v>1770.33</v>
      </c>
      <c r="F11" s="61">
        <v>41.84</v>
      </c>
      <c r="G11" s="70">
        <v>1597.01</v>
      </c>
      <c r="H11" s="206">
        <f t="shared" si="0"/>
        <v>22104.79</v>
      </c>
    </row>
    <row r="12" spans="1:8" ht="12.75" customHeight="1">
      <c r="A12" s="30" t="s">
        <v>141</v>
      </c>
      <c r="B12" s="57">
        <v>6330.640000000002</v>
      </c>
      <c r="C12" s="57">
        <v>6939.62</v>
      </c>
      <c r="D12" s="57">
        <v>3879.7709999999993</v>
      </c>
      <c r="E12" s="57">
        <v>2482.56</v>
      </c>
      <c r="F12" s="58">
        <v>74.551</v>
      </c>
      <c r="G12" s="69">
        <v>734.5299999999999</v>
      </c>
      <c r="H12" s="209">
        <f t="shared" si="0"/>
        <v>20441.672000000002</v>
      </c>
    </row>
    <row r="13" spans="1:8" ht="12.75" customHeight="1">
      <c r="A13" s="59" t="s">
        <v>142</v>
      </c>
      <c r="B13" s="60">
        <v>4159.46</v>
      </c>
      <c r="C13" s="60">
        <v>4645.96</v>
      </c>
      <c r="D13" s="60">
        <v>3139.6620000000003</v>
      </c>
      <c r="E13" s="60">
        <v>1745.6599999999999</v>
      </c>
      <c r="F13" s="61">
        <v>53.653</v>
      </c>
      <c r="G13" s="70">
        <v>325.7</v>
      </c>
      <c r="H13" s="206">
        <f t="shared" si="0"/>
        <v>14070.095000000001</v>
      </c>
    </row>
    <row r="14" spans="1:8" ht="12.75" customHeight="1">
      <c r="A14" s="30" t="s">
        <v>143</v>
      </c>
      <c r="B14" s="57">
        <v>7540.2699999999995</v>
      </c>
      <c r="C14" s="57">
        <v>6269.579999999999</v>
      </c>
      <c r="D14" s="57">
        <v>3628.13</v>
      </c>
      <c r="E14" s="57">
        <v>2164.8900000000003</v>
      </c>
      <c r="F14" s="58">
        <v>272.07</v>
      </c>
      <c r="G14" s="69">
        <v>489.89</v>
      </c>
      <c r="H14" s="209">
        <f t="shared" si="0"/>
        <v>20364.829999999998</v>
      </c>
    </row>
    <row r="15" spans="1:8" ht="12.75" customHeight="1">
      <c r="A15" s="59" t="s">
        <v>144</v>
      </c>
      <c r="B15" s="60">
        <v>7831.16</v>
      </c>
      <c r="C15" s="60">
        <v>6688.860000000001</v>
      </c>
      <c r="D15" s="60">
        <v>3597.060000000001</v>
      </c>
      <c r="E15" s="60">
        <v>1831.81</v>
      </c>
      <c r="F15" s="61">
        <v>88.89999999999999</v>
      </c>
      <c r="G15" s="70">
        <v>154.66</v>
      </c>
      <c r="H15" s="206">
        <f t="shared" si="0"/>
        <v>20192.450000000004</v>
      </c>
    </row>
    <row r="16" spans="1:8" ht="12.75" customHeight="1">
      <c r="A16" s="30" t="s">
        <v>85</v>
      </c>
      <c r="B16" s="57">
        <v>7718.024000000001</v>
      </c>
      <c r="C16" s="57">
        <v>6374.799999999999</v>
      </c>
      <c r="D16" s="57">
        <v>4935.174</v>
      </c>
      <c r="E16" s="57">
        <v>2090.21</v>
      </c>
      <c r="F16" s="58">
        <v>33.923</v>
      </c>
      <c r="G16" s="69">
        <v>394.08</v>
      </c>
      <c r="H16" s="209">
        <f t="shared" si="0"/>
        <v>21546.211</v>
      </c>
    </row>
    <row r="17" spans="1:8" ht="12.75" customHeight="1">
      <c r="A17" s="59" t="s">
        <v>145</v>
      </c>
      <c r="B17" s="60">
        <v>8792.710000000003</v>
      </c>
      <c r="C17" s="60">
        <v>8343.52</v>
      </c>
      <c r="D17" s="60">
        <v>3005.7599999999993</v>
      </c>
      <c r="E17" s="60">
        <v>1654.62</v>
      </c>
      <c r="F17" s="61">
        <v>13.17</v>
      </c>
      <c r="G17" s="70">
        <v>541.06</v>
      </c>
      <c r="H17" s="206">
        <f t="shared" si="0"/>
        <v>22350.84</v>
      </c>
    </row>
    <row r="18" spans="1:8" ht="12.75" customHeight="1">
      <c r="A18" s="30"/>
      <c r="B18" s="57"/>
      <c r="C18" s="57"/>
      <c r="D18" s="57"/>
      <c r="E18" s="57"/>
      <c r="F18" s="58"/>
      <c r="G18" s="69"/>
      <c r="H18" s="209"/>
    </row>
    <row r="19" spans="1:8" ht="12.75" customHeight="1">
      <c r="A19" s="59" t="s">
        <v>0</v>
      </c>
      <c r="B19" s="61">
        <f>B7+B8+B10+B14+B15+B17</f>
        <v>52418.58500000001</v>
      </c>
      <c r="C19" s="61">
        <f aca="true" t="shared" si="1" ref="C19:H19">C7+C8+C10+C14+C15+C17</f>
        <v>54902.79000000001</v>
      </c>
      <c r="D19" s="61">
        <f t="shared" si="1"/>
        <v>27746.879999999997</v>
      </c>
      <c r="E19" s="61">
        <f t="shared" si="1"/>
        <v>14275.119999999999</v>
      </c>
      <c r="F19" s="61">
        <f t="shared" si="1"/>
        <v>924.98</v>
      </c>
      <c r="G19" s="61">
        <f t="shared" si="1"/>
        <v>5312.49</v>
      </c>
      <c r="H19" s="206">
        <f t="shared" si="1"/>
        <v>155580.845</v>
      </c>
    </row>
    <row r="20" spans="1:8" ht="12.75" customHeight="1">
      <c r="A20" s="32" t="s">
        <v>2</v>
      </c>
      <c r="B20" s="33">
        <f>B11+B12</f>
        <v>13810.830000000002</v>
      </c>
      <c r="C20" s="33">
        <f aca="true" t="shared" si="2" ref="C20:H20">C11+C12</f>
        <v>14983.29</v>
      </c>
      <c r="D20" s="33">
        <f t="shared" si="2"/>
        <v>7051.520999999999</v>
      </c>
      <c r="E20" s="33">
        <f t="shared" si="2"/>
        <v>4252.889999999999</v>
      </c>
      <c r="F20" s="33">
        <f t="shared" si="2"/>
        <v>116.391</v>
      </c>
      <c r="G20" s="33">
        <f t="shared" si="2"/>
        <v>2331.54</v>
      </c>
      <c r="H20" s="207">
        <f t="shared" si="2"/>
        <v>42546.462</v>
      </c>
    </row>
    <row r="21" spans="1:8" ht="12.75" customHeight="1">
      <c r="A21" s="62"/>
      <c r="B21" s="60"/>
      <c r="C21" s="60"/>
      <c r="D21" s="60"/>
      <c r="E21" s="60"/>
      <c r="F21" s="60"/>
      <c r="G21" s="60"/>
      <c r="H21" s="206"/>
    </row>
    <row r="22" spans="1:8" ht="12.75" customHeight="1">
      <c r="A22" s="65" t="s">
        <v>5</v>
      </c>
      <c r="B22" s="66">
        <f>SUM(B7:B17)</f>
        <v>90010.15900000001</v>
      </c>
      <c r="C22" s="66">
        <f aca="true" t="shared" si="3" ref="C22:H22">SUM(C7:C17)</f>
        <v>90526.6</v>
      </c>
      <c r="D22" s="66">
        <f t="shared" si="3"/>
        <v>47792.37699999999</v>
      </c>
      <c r="E22" s="66">
        <f t="shared" si="3"/>
        <v>24738.21</v>
      </c>
      <c r="F22" s="66">
        <f t="shared" si="3"/>
        <v>1219.3370000000002</v>
      </c>
      <c r="G22" s="66">
        <f t="shared" si="3"/>
        <v>9068.61</v>
      </c>
      <c r="H22" s="208">
        <f t="shared" si="3"/>
        <v>263355.293</v>
      </c>
    </row>
    <row r="23" spans="1:19" s="78" customFormat="1" ht="12.75" customHeight="1">
      <c r="A23" s="90"/>
      <c r="B23" s="91"/>
      <c r="C23" s="91"/>
      <c r="D23" s="91"/>
      <c r="E23" s="91"/>
      <c r="F23" s="91"/>
      <c r="G23" s="91"/>
      <c r="H23" s="92"/>
      <c r="I23" s="83"/>
      <c r="J23" s="83"/>
      <c r="K23" s="83"/>
      <c r="L23" s="83"/>
      <c r="M23" s="83"/>
      <c r="N23" s="83"/>
      <c r="O23" s="83"/>
      <c r="P23" s="83"/>
      <c r="Q23" s="83"/>
      <c r="R23" s="83"/>
      <c r="S23" s="83"/>
    </row>
    <row r="24" spans="1:19" s="78" customFormat="1" ht="12.75">
      <c r="A24" s="80" t="s">
        <v>8</v>
      </c>
      <c r="B24" s="123"/>
      <c r="C24" s="123"/>
      <c r="D24" s="123"/>
      <c r="E24" s="123"/>
      <c r="F24" s="123"/>
      <c r="G24" s="123"/>
      <c r="H24" s="123"/>
      <c r="I24" s="83"/>
      <c r="J24" s="83"/>
      <c r="K24" s="83"/>
      <c r="L24" s="83"/>
      <c r="M24" s="83"/>
      <c r="N24" s="83"/>
      <c r="O24" s="83"/>
      <c r="P24" s="83"/>
      <c r="Q24" s="83"/>
      <c r="R24" s="83"/>
      <c r="S24" s="83"/>
    </row>
    <row r="25" spans="1:19" s="78" customFormat="1" ht="12.75">
      <c r="A25" s="86"/>
      <c r="B25" s="86"/>
      <c r="C25" s="86"/>
      <c r="D25" s="86"/>
      <c r="E25" s="86"/>
      <c r="F25" s="86"/>
      <c r="G25" s="86"/>
      <c r="H25" s="86"/>
      <c r="I25" s="83"/>
      <c r="J25" s="83"/>
      <c r="K25" s="83"/>
      <c r="L25" s="83"/>
      <c r="M25" s="83"/>
      <c r="N25" s="83"/>
      <c r="O25" s="83"/>
      <c r="P25" s="83"/>
      <c r="Q25" s="83"/>
      <c r="R25" s="83"/>
      <c r="S25" s="83"/>
    </row>
    <row r="26" spans="1:19" s="78" customFormat="1" ht="12.75">
      <c r="A26" s="83"/>
      <c r="B26" s="83"/>
      <c r="C26" s="83"/>
      <c r="D26" s="83"/>
      <c r="E26" s="83"/>
      <c r="F26" s="83"/>
      <c r="G26" s="83"/>
      <c r="H26" s="83"/>
      <c r="I26" s="83"/>
      <c r="J26" s="83"/>
      <c r="K26" s="83"/>
      <c r="L26" s="83"/>
      <c r="M26" s="83"/>
      <c r="N26" s="83"/>
      <c r="O26" s="83"/>
      <c r="P26" s="83"/>
      <c r="Q26" s="83"/>
      <c r="R26" s="83"/>
      <c r="S26" s="83"/>
    </row>
    <row r="27" spans="2:19" s="78" customFormat="1" ht="12.75">
      <c r="B27" s="83"/>
      <c r="C27" s="83"/>
      <c r="D27" s="83"/>
      <c r="E27" s="83"/>
      <c r="F27" s="83"/>
      <c r="G27" s="83"/>
      <c r="H27" s="83"/>
      <c r="I27" s="83"/>
      <c r="J27" s="83"/>
      <c r="K27" s="83"/>
      <c r="L27" s="83"/>
      <c r="M27" s="83"/>
      <c r="N27" s="83"/>
      <c r="O27" s="83"/>
      <c r="P27" s="83"/>
      <c r="Q27" s="83"/>
      <c r="R27" s="83"/>
      <c r="S27" s="83"/>
    </row>
    <row r="28" spans="2:19" s="78" customFormat="1" ht="12.75">
      <c r="B28" s="83"/>
      <c r="C28" s="83"/>
      <c r="D28" s="83"/>
      <c r="E28" s="83"/>
      <c r="F28" s="83"/>
      <c r="G28" s="83"/>
      <c r="H28" s="83"/>
      <c r="I28" s="83"/>
      <c r="J28" s="83"/>
      <c r="K28" s="83"/>
      <c r="L28" s="83"/>
      <c r="M28" s="83"/>
      <c r="N28" s="83"/>
      <c r="O28" s="83"/>
      <c r="P28" s="83"/>
      <c r="Q28" s="83"/>
      <c r="R28" s="83"/>
      <c r="S28" s="83"/>
    </row>
    <row r="29" spans="9:19" s="78" customFormat="1" ht="12.75">
      <c r="I29" s="83"/>
      <c r="J29" s="83"/>
      <c r="K29" s="83"/>
      <c r="L29" s="83"/>
      <c r="M29" s="83"/>
      <c r="N29" s="83"/>
      <c r="O29" s="83"/>
      <c r="P29" s="83"/>
      <c r="Q29" s="83"/>
      <c r="R29" s="83"/>
      <c r="S29" s="83"/>
    </row>
    <row r="30" spans="9:19" s="78" customFormat="1" ht="12.75">
      <c r="I30" s="83"/>
      <c r="J30" s="83"/>
      <c r="K30" s="83"/>
      <c r="L30" s="83"/>
      <c r="M30" s="83"/>
      <c r="N30" s="83"/>
      <c r="O30" s="83"/>
      <c r="P30" s="83"/>
      <c r="Q30" s="83"/>
      <c r="R30" s="83"/>
      <c r="S30" s="83"/>
    </row>
    <row r="31" spans="9:19" s="78" customFormat="1" ht="12.75">
      <c r="I31" s="83"/>
      <c r="J31" s="83"/>
      <c r="K31" s="83"/>
      <c r="L31" s="83"/>
      <c r="M31" s="83"/>
      <c r="N31" s="83"/>
      <c r="O31" s="83"/>
      <c r="P31" s="83"/>
      <c r="Q31" s="83"/>
      <c r="R31" s="83"/>
      <c r="S31" s="83"/>
    </row>
    <row r="32" spans="9:19" s="78" customFormat="1" ht="12.75">
      <c r="I32" s="83"/>
      <c r="J32" s="83"/>
      <c r="K32" s="83"/>
      <c r="L32" s="83"/>
      <c r="M32" s="83"/>
      <c r="N32" s="83"/>
      <c r="O32" s="83"/>
      <c r="P32" s="83"/>
      <c r="Q32" s="83"/>
      <c r="R32" s="83"/>
      <c r="S32" s="83"/>
    </row>
    <row r="33" spans="9:19" s="78" customFormat="1" ht="12.75">
      <c r="I33" s="83"/>
      <c r="J33" s="83"/>
      <c r="K33" s="83"/>
      <c r="L33" s="83"/>
      <c r="M33" s="83"/>
      <c r="N33" s="83"/>
      <c r="O33" s="83"/>
      <c r="P33" s="83"/>
      <c r="Q33" s="83"/>
      <c r="R33" s="83"/>
      <c r="S33" s="83"/>
    </row>
    <row r="34" spans="9:19" s="78" customFormat="1" ht="12.75">
      <c r="I34" s="83"/>
      <c r="J34" s="83"/>
      <c r="K34" s="83"/>
      <c r="L34" s="83"/>
      <c r="M34" s="83"/>
      <c r="N34" s="83"/>
      <c r="O34" s="83"/>
      <c r="P34" s="83"/>
      <c r="Q34" s="83"/>
      <c r="R34" s="83"/>
      <c r="S34" s="83"/>
    </row>
    <row r="35" spans="9:19" s="78" customFormat="1" ht="12.75">
      <c r="I35" s="83"/>
      <c r="J35" s="83"/>
      <c r="K35" s="83"/>
      <c r="L35" s="83"/>
      <c r="M35" s="83"/>
      <c r="N35" s="83"/>
      <c r="O35" s="83"/>
      <c r="P35" s="83"/>
      <c r="Q35" s="83"/>
      <c r="R35" s="83"/>
      <c r="S35" s="83"/>
    </row>
    <row r="36" spans="9:19" s="78" customFormat="1" ht="12.75">
      <c r="I36" s="83"/>
      <c r="J36" s="83"/>
      <c r="K36" s="83"/>
      <c r="L36" s="83"/>
      <c r="M36" s="83"/>
      <c r="N36" s="83"/>
      <c r="O36" s="83"/>
      <c r="P36" s="83"/>
      <c r="Q36" s="83"/>
      <c r="R36" s="83"/>
      <c r="S36" s="83"/>
    </row>
    <row r="37" spans="9:19" s="78" customFormat="1" ht="12.75">
      <c r="I37" s="83"/>
      <c r="J37" s="83"/>
      <c r="K37" s="83"/>
      <c r="L37" s="83"/>
      <c r="M37" s="83"/>
      <c r="N37" s="83"/>
      <c r="O37" s="83"/>
      <c r="P37" s="83"/>
      <c r="Q37" s="83"/>
      <c r="R37" s="83"/>
      <c r="S37" s="83"/>
    </row>
    <row r="38" spans="9:19" s="78" customFormat="1" ht="12.75">
      <c r="I38" s="83"/>
      <c r="J38" s="83"/>
      <c r="K38" s="83"/>
      <c r="L38" s="83"/>
      <c r="M38" s="83"/>
      <c r="N38" s="83"/>
      <c r="O38" s="83"/>
      <c r="P38" s="83"/>
      <c r="Q38" s="83"/>
      <c r="R38" s="83"/>
      <c r="S38" s="83"/>
    </row>
    <row r="39" spans="9:19" s="78" customFormat="1" ht="12.75">
      <c r="I39" s="83"/>
      <c r="J39" s="83"/>
      <c r="K39" s="83"/>
      <c r="L39" s="83"/>
      <c r="M39" s="83"/>
      <c r="N39" s="83"/>
      <c r="O39" s="83"/>
      <c r="P39" s="83"/>
      <c r="Q39" s="83"/>
      <c r="R39" s="83"/>
      <c r="S39" s="83"/>
    </row>
    <row r="40" spans="9:19" s="78" customFormat="1" ht="12.75">
      <c r="I40" s="83"/>
      <c r="J40" s="83"/>
      <c r="K40" s="83"/>
      <c r="L40" s="83"/>
      <c r="M40" s="83"/>
      <c r="N40" s="83"/>
      <c r="O40" s="83"/>
      <c r="P40" s="83"/>
      <c r="Q40" s="83"/>
      <c r="R40" s="83"/>
      <c r="S40" s="83"/>
    </row>
    <row r="41" spans="9:19" s="78" customFormat="1" ht="12.75">
      <c r="I41" s="83"/>
      <c r="J41" s="83"/>
      <c r="K41" s="83"/>
      <c r="L41" s="83"/>
      <c r="M41" s="83"/>
      <c r="N41" s="83"/>
      <c r="O41" s="83"/>
      <c r="P41" s="83"/>
      <c r="Q41" s="83"/>
      <c r="R41" s="83"/>
      <c r="S41" s="83"/>
    </row>
    <row r="42" spans="9:19" s="78" customFormat="1" ht="12.75">
      <c r="I42" s="83"/>
      <c r="J42" s="83"/>
      <c r="K42" s="83"/>
      <c r="L42" s="83"/>
      <c r="M42" s="83"/>
      <c r="N42" s="83"/>
      <c r="O42" s="83"/>
      <c r="P42" s="83"/>
      <c r="Q42" s="83"/>
      <c r="R42" s="83"/>
      <c r="S42" s="83"/>
    </row>
  </sheetData>
  <sheetProtection/>
  <printOptions/>
  <pageMargins left="0.7" right="0.7" top="0.75" bottom="0.75" header="0.3" footer="0.3"/>
  <pageSetup fitToHeight="1" fitToWidth="1" horizontalDpi="600" verticalDpi="600" orientation="landscape" paperSize="9" scale="97" r:id="rId1"/>
  <headerFooter>
    <oddHeader>&amp;L&amp;"Arial,Bold"Quarterly provisional figures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31"/>
  <sheetViews>
    <sheetView showGridLines="0" zoomScale="85" zoomScaleNormal="85" workbookViewId="0" topLeftCell="A1">
      <selection activeCell="A1" sqref="A1"/>
    </sheetView>
  </sheetViews>
  <sheetFormatPr defaultColWidth="9.140625" defaultRowHeight="12.75"/>
  <cols>
    <col min="1" max="1" width="34.28125" style="0" customWidth="1"/>
    <col min="2" max="11" width="14.28125" style="0" customWidth="1"/>
    <col min="12" max="16" width="9.140625" style="83" customWidth="1"/>
  </cols>
  <sheetData>
    <row r="1" spans="1:11" ht="12.75">
      <c r="A1" s="19" t="s">
        <v>149</v>
      </c>
      <c r="B1" s="19"/>
      <c r="C1" s="19"/>
      <c r="D1" s="19"/>
      <c r="E1" s="19"/>
      <c r="F1" s="19"/>
      <c r="G1" s="19"/>
      <c r="H1" s="19"/>
      <c r="I1" s="19"/>
      <c r="J1" s="19"/>
      <c r="K1" s="24"/>
    </row>
    <row r="2" spans="1:11" ht="12.75">
      <c r="A2" s="110" t="s">
        <v>220</v>
      </c>
      <c r="B2" s="19"/>
      <c r="C2" s="19"/>
      <c r="D2" s="19"/>
      <c r="E2" s="19"/>
      <c r="F2" s="19"/>
      <c r="G2" s="19"/>
      <c r="H2" s="19"/>
      <c r="I2" s="19"/>
      <c r="J2" s="19"/>
      <c r="K2" s="24"/>
    </row>
    <row r="3" spans="1:11" ht="12.75">
      <c r="A3" s="20"/>
      <c r="B3" s="20"/>
      <c r="C3" s="20"/>
      <c r="D3" s="20"/>
      <c r="E3" s="20"/>
      <c r="F3" s="20"/>
      <c r="G3" s="20"/>
      <c r="H3" s="20"/>
      <c r="I3" s="22"/>
      <c r="J3" s="22"/>
      <c r="K3" s="21" t="s">
        <v>55</v>
      </c>
    </row>
    <row r="4" spans="1:11" ht="12.75">
      <c r="A4" s="20"/>
      <c r="B4" s="20"/>
      <c r="C4" s="20"/>
      <c r="D4" s="20"/>
      <c r="E4" s="20"/>
      <c r="F4" s="20"/>
      <c r="G4" s="20"/>
      <c r="H4" s="20"/>
      <c r="I4" s="22"/>
      <c r="J4" s="22"/>
      <c r="K4" s="21" t="s">
        <v>25</v>
      </c>
    </row>
    <row r="5" spans="1:16" s="18" customFormat="1" ht="75" customHeight="1">
      <c r="A5" s="63" t="s">
        <v>146</v>
      </c>
      <c r="B5" s="64" t="s">
        <v>99</v>
      </c>
      <c r="C5" s="64" t="s">
        <v>22</v>
      </c>
      <c r="D5" s="64" t="s">
        <v>23</v>
      </c>
      <c r="E5" s="124" t="s">
        <v>102</v>
      </c>
      <c r="F5" s="64" t="s">
        <v>74</v>
      </c>
      <c r="G5" s="124" t="s">
        <v>75</v>
      </c>
      <c r="H5" s="64" t="s">
        <v>77</v>
      </c>
      <c r="I5" s="64" t="s">
        <v>24</v>
      </c>
      <c r="J5" s="64" t="s">
        <v>76</v>
      </c>
      <c r="K5" s="64" t="s">
        <v>21</v>
      </c>
      <c r="L5" s="84"/>
      <c r="M5"/>
      <c r="N5"/>
      <c r="O5" s="84"/>
      <c r="P5" s="84"/>
    </row>
    <row r="6" spans="1:16" s="18" customFormat="1" ht="12.75">
      <c r="A6" s="30"/>
      <c r="B6" s="57"/>
      <c r="C6" s="57"/>
      <c r="D6" s="58"/>
      <c r="E6" s="203"/>
      <c r="F6" s="57"/>
      <c r="G6" s="69"/>
      <c r="H6" s="69"/>
      <c r="I6" s="57"/>
      <c r="J6" s="58"/>
      <c r="K6" s="69"/>
      <c r="L6" s="84"/>
      <c r="M6"/>
      <c r="N6"/>
      <c r="O6" s="84"/>
      <c r="P6" s="84"/>
    </row>
    <row r="7" spans="1:14" ht="12.75" customHeight="1">
      <c r="A7" s="55" t="s">
        <v>137</v>
      </c>
      <c r="B7" s="56">
        <v>40.42999999999999</v>
      </c>
      <c r="C7" s="56">
        <v>9563.570000000002</v>
      </c>
      <c r="D7" s="56">
        <v>8273.05</v>
      </c>
      <c r="E7" s="204">
        <f>B7+C7+D7</f>
        <v>17877.050000000003</v>
      </c>
      <c r="F7" s="56">
        <v>1940.13</v>
      </c>
      <c r="G7" s="122">
        <v>1340.6900000000003</v>
      </c>
      <c r="H7" s="204">
        <f>F7+G7</f>
        <v>3280.8200000000006</v>
      </c>
      <c r="I7" s="56">
        <v>5821.03</v>
      </c>
      <c r="J7" s="56">
        <f>K7-E7-H7-I7</f>
        <v>645.539999999999</v>
      </c>
      <c r="K7" s="204">
        <v>27624.440000000002</v>
      </c>
      <c r="M7"/>
      <c r="N7"/>
    </row>
    <row r="8" spans="1:14" ht="12.75" customHeight="1">
      <c r="A8" s="30" t="s">
        <v>138</v>
      </c>
      <c r="B8" s="57">
        <v>75.97</v>
      </c>
      <c r="C8" s="57">
        <v>5381.58</v>
      </c>
      <c r="D8" s="58">
        <v>8024</v>
      </c>
      <c r="E8" s="203">
        <f aca="true" t="shared" si="0" ref="E8:E17">B8+C8+D8</f>
        <v>13481.55</v>
      </c>
      <c r="F8" s="57">
        <v>315</v>
      </c>
      <c r="G8" s="118">
        <v>944.73</v>
      </c>
      <c r="H8" s="203">
        <f aca="true" t="shared" si="1" ref="H8:H17">F8+G8</f>
        <v>1259.73</v>
      </c>
      <c r="I8" s="57">
        <v>9440.27</v>
      </c>
      <c r="J8" s="58">
        <f aca="true" t="shared" si="2" ref="J8:J17">K8-E8-H8-I8</f>
        <v>20.350000000002183</v>
      </c>
      <c r="K8" s="203">
        <v>24201.9</v>
      </c>
      <c r="M8"/>
      <c r="N8"/>
    </row>
    <row r="9" spans="1:14" ht="12.75" customHeight="1">
      <c r="A9" s="59" t="s">
        <v>139</v>
      </c>
      <c r="B9" s="60">
        <v>34.715</v>
      </c>
      <c r="C9" s="60">
        <v>7446.004999999998</v>
      </c>
      <c r="D9" s="61">
        <v>9567.71</v>
      </c>
      <c r="E9" s="205">
        <f t="shared" si="0"/>
        <v>17048.429999999997</v>
      </c>
      <c r="F9" s="60">
        <v>9208.55</v>
      </c>
      <c r="G9" s="119">
        <v>889.04</v>
      </c>
      <c r="H9" s="205">
        <f t="shared" si="1"/>
        <v>10097.59</v>
      </c>
      <c r="I9" s="60">
        <v>2469.23</v>
      </c>
      <c r="J9" s="58">
        <f t="shared" si="2"/>
        <v>-3.5699999999965257</v>
      </c>
      <c r="K9" s="205">
        <v>29611.68</v>
      </c>
      <c r="M9"/>
      <c r="N9"/>
    </row>
    <row r="10" spans="1:14" ht="12.75" customHeight="1">
      <c r="A10" s="30" t="s">
        <v>1</v>
      </c>
      <c r="B10" s="57">
        <v>82.36000000000001</v>
      </c>
      <c r="C10" s="57">
        <v>7946.824999999999</v>
      </c>
      <c r="D10" s="58">
        <v>8018.28</v>
      </c>
      <c r="E10" s="203">
        <f t="shared" si="0"/>
        <v>16047.464999999998</v>
      </c>
      <c r="F10" s="57">
        <v>10362</v>
      </c>
      <c r="G10" s="118">
        <v>689.39</v>
      </c>
      <c r="H10" s="203">
        <f t="shared" si="1"/>
        <v>11051.39</v>
      </c>
      <c r="I10" s="57">
        <v>12480.830000000002</v>
      </c>
      <c r="J10" s="58">
        <f t="shared" si="2"/>
        <v>1266.7000000000044</v>
      </c>
      <c r="K10" s="203">
        <v>40846.385</v>
      </c>
      <c r="M10"/>
      <c r="N10"/>
    </row>
    <row r="11" spans="1:14" ht="12.75" customHeight="1">
      <c r="A11" s="59" t="s">
        <v>140</v>
      </c>
      <c r="B11" s="60">
        <v>55.59</v>
      </c>
      <c r="C11" s="60">
        <v>5112.4299999999985</v>
      </c>
      <c r="D11" s="61">
        <v>6287.32</v>
      </c>
      <c r="E11" s="205">
        <f t="shared" si="0"/>
        <v>11455.339999999998</v>
      </c>
      <c r="F11" s="60">
        <v>4756.719999999999</v>
      </c>
      <c r="G11" s="119">
        <v>631.29</v>
      </c>
      <c r="H11" s="205">
        <f t="shared" si="1"/>
        <v>5388.009999999999</v>
      </c>
      <c r="I11" s="60">
        <v>4642.14</v>
      </c>
      <c r="J11" s="61">
        <f t="shared" si="2"/>
        <v>619.2999999999993</v>
      </c>
      <c r="K11" s="205">
        <v>22104.789999999997</v>
      </c>
      <c r="M11"/>
      <c r="N11"/>
    </row>
    <row r="12" spans="1:14" ht="12.75" customHeight="1">
      <c r="A12" s="30" t="s">
        <v>141</v>
      </c>
      <c r="B12" s="57">
        <v>42.98500000000001</v>
      </c>
      <c r="C12" s="57">
        <v>6156.3910000000005</v>
      </c>
      <c r="D12" s="58">
        <v>3998.95</v>
      </c>
      <c r="E12" s="203">
        <f t="shared" si="0"/>
        <v>10198.326000000001</v>
      </c>
      <c r="F12" s="57">
        <v>6093.91</v>
      </c>
      <c r="G12" s="118">
        <v>780.87</v>
      </c>
      <c r="H12" s="203">
        <f t="shared" si="1"/>
        <v>6874.78</v>
      </c>
      <c r="I12" s="57">
        <v>2443.9956255169864</v>
      </c>
      <c r="J12" s="58">
        <f t="shared" si="2"/>
        <v>924.5703744830153</v>
      </c>
      <c r="K12" s="203">
        <v>20441.672000000002</v>
      </c>
      <c r="M12"/>
      <c r="N12"/>
    </row>
    <row r="13" spans="1:14" ht="12.75" customHeight="1">
      <c r="A13" s="59" t="s">
        <v>142</v>
      </c>
      <c r="B13" s="60">
        <v>3.911000000000005</v>
      </c>
      <c r="C13" s="60">
        <v>3435.7039999999997</v>
      </c>
      <c r="D13" s="61">
        <v>3006.7</v>
      </c>
      <c r="E13" s="205">
        <f t="shared" si="0"/>
        <v>6446.315</v>
      </c>
      <c r="F13" s="60">
        <v>780.04</v>
      </c>
      <c r="G13" s="119">
        <v>634.58</v>
      </c>
      <c r="H13" s="205">
        <f t="shared" si="1"/>
        <v>1414.62</v>
      </c>
      <c r="I13" s="60">
        <v>6039.0199999999995</v>
      </c>
      <c r="J13" s="61">
        <f t="shared" si="2"/>
        <v>170.14000000000033</v>
      </c>
      <c r="K13" s="205">
        <v>14070.095</v>
      </c>
      <c r="L13" s="109"/>
      <c r="M13"/>
      <c r="N13"/>
    </row>
    <row r="14" spans="1:14" ht="12.75" customHeight="1">
      <c r="A14" s="30" t="s">
        <v>143</v>
      </c>
      <c r="B14" s="57">
        <v>40.25</v>
      </c>
      <c r="C14" s="57">
        <v>4531.05</v>
      </c>
      <c r="D14" s="58">
        <v>6601.53</v>
      </c>
      <c r="E14" s="203">
        <f t="shared" si="0"/>
        <v>11172.83</v>
      </c>
      <c r="F14" s="57">
        <v>1187.01</v>
      </c>
      <c r="G14" s="118">
        <v>597.02</v>
      </c>
      <c r="H14" s="203">
        <f t="shared" si="1"/>
        <v>1784.03</v>
      </c>
      <c r="I14" s="57">
        <v>7308.379999999999</v>
      </c>
      <c r="J14" s="58">
        <f t="shared" si="2"/>
        <v>99.59000000000287</v>
      </c>
      <c r="K14" s="203">
        <v>20364.83</v>
      </c>
      <c r="M14"/>
      <c r="N14"/>
    </row>
    <row r="15" spans="1:14" ht="12.75" customHeight="1">
      <c r="A15" s="59" t="s">
        <v>144</v>
      </c>
      <c r="B15" s="60">
        <v>51.21000000000001</v>
      </c>
      <c r="C15" s="60">
        <v>4156.39</v>
      </c>
      <c r="D15" s="61">
        <v>6972.4</v>
      </c>
      <c r="E15" s="205">
        <f t="shared" si="0"/>
        <v>11180</v>
      </c>
      <c r="F15" s="60">
        <v>1612.78</v>
      </c>
      <c r="G15" s="119">
        <v>595.5</v>
      </c>
      <c r="H15" s="205">
        <f t="shared" si="1"/>
        <v>2208.2799999999997</v>
      </c>
      <c r="I15" s="60">
        <v>6765.92</v>
      </c>
      <c r="J15" s="61">
        <f t="shared" si="2"/>
        <v>38.25000000000091</v>
      </c>
      <c r="K15" s="205">
        <v>20192.45</v>
      </c>
      <c r="M15"/>
      <c r="N15"/>
    </row>
    <row r="16" spans="1:14" ht="12.75" customHeight="1">
      <c r="A16" s="30" t="s">
        <v>85</v>
      </c>
      <c r="B16" s="57">
        <v>138.28000000000003</v>
      </c>
      <c r="C16" s="57">
        <v>5347.961000000001</v>
      </c>
      <c r="D16" s="58">
        <v>7466.82</v>
      </c>
      <c r="E16" s="203">
        <f t="shared" si="0"/>
        <v>12953.061000000002</v>
      </c>
      <c r="F16" s="57">
        <v>7136.650000000001</v>
      </c>
      <c r="G16" s="118">
        <v>660.24</v>
      </c>
      <c r="H16" s="203">
        <f t="shared" si="1"/>
        <v>7796.89</v>
      </c>
      <c r="I16" s="57">
        <v>696.6399999999999</v>
      </c>
      <c r="J16" s="58">
        <f t="shared" si="2"/>
        <v>99.61999999999762</v>
      </c>
      <c r="K16" s="203">
        <v>21546.211</v>
      </c>
      <c r="M16"/>
      <c r="N16"/>
    </row>
    <row r="17" spans="1:14" ht="12.75" customHeight="1">
      <c r="A17" s="59" t="s">
        <v>145</v>
      </c>
      <c r="B17" s="60">
        <v>32.46</v>
      </c>
      <c r="C17" s="60">
        <v>4856.87</v>
      </c>
      <c r="D17" s="61">
        <v>6356.570000000001</v>
      </c>
      <c r="E17" s="205">
        <f t="shared" si="0"/>
        <v>11245.900000000001</v>
      </c>
      <c r="F17" s="60">
        <v>8836.519999999999</v>
      </c>
      <c r="G17" s="119">
        <v>897.61</v>
      </c>
      <c r="H17" s="205">
        <f t="shared" si="1"/>
        <v>9734.13</v>
      </c>
      <c r="I17" s="60">
        <v>1183.81</v>
      </c>
      <c r="J17" s="61">
        <f t="shared" si="2"/>
        <v>187.00000000000318</v>
      </c>
      <c r="K17" s="205">
        <v>22350.840000000004</v>
      </c>
      <c r="M17" s="113"/>
      <c r="N17"/>
    </row>
    <row r="18" spans="1:14" ht="12.75" customHeight="1">
      <c r="A18" s="30"/>
      <c r="B18" s="57"/>
      <c r="C18" s="57"/>
      <c r="D18" s="58"/>
      <c r="E18" s="203"/>
      <c r="F18" s="57"/>
      <c r="G18" s="69"/>
      <c r="H18" s="209"/>
      <c r="I18" s="57"/>
      <c r="J18" s="58"/>
      <c r="K18" s="203"/>
      <c r="N18"/>
    </row>
    <row r="19" spans="1:14" ht="12.75" customHeight="1">
      <c r="A19" s="59" t="s">
        <v>0</v>
      </c>
      <c r="B19" s="61">
        <f>B7+B8+B10+B14+B15+B17</f>
        <v>322.68</v>
      </c>
      <c r="C19" s="61">
        <f aca="true" t="shared" si="3" ref="C19:K19">C7+C8+C10+C14+C15+C17</f>
        <v>36436.284999999996</v>
      </c>
      <c r="D19" s="61">
        <f t="shared" si="3"/>
        <v>44245.829999999994</v>
      </c>
      <c r="E19" s="206">
        <f t="shared" si="3"/>
        <v>81004.79500000001</v>
      </c>
      <c r="F19" s="61">
        <f t="shared" si="3"/>
        <v>24253.440000000002</v>
      </c>
      <c r="G19" s="61">
        <f t="shared" si="3"/>
        <v>5064.94</v>
      </c>
      <c r="H19" s="206">
        <f t="shared" si="3"/>
        <v>29318.379999999997</v>
      </c>
      <c r="I19" s="61">
        <f t="shared" si="3"/>
        <v>43000.24</v>
      </c>
      <c r="J19" s="61">
        <f t="shared" si="3"/>
        <v>2257.4300000000126</v>
      </c>
      <c r="K19" s="206">
        <f t="shared" si="3"/>
        <v>155580.845</v>
      </c>
      <c r="N19"/>
    </row>
    <row r="20" spans="1:14" ht="12.75" customHeight="1">
      <c r="A20" s="32" t="s">
        <v>2</v>
      </c>
      <c r="B20" s="33">
        <f>B11+B12</f>
        <v>98.57500000000002</v>
      </c>
      <c r="C20" s="33">
        <f aca="true" t="shared" si="4" ref="C20:K20">C11+C12</f>
        <v>11268.821</v>
      </c>
      <c r="D20" s="33">
        <f t="shared" si="4"/>
        <v>10286.27</v>
      </c>
      <c r="E20" s="207">
        <f t="shared" si="4"/>
        <v>21653.665999999997</v>
      </c>
      <c r="F20" s="33">
        <f t="shared" si="4"/>
        <v>10850.63</v>
      </c>
      <c r="G20" s="33">
        <f t="shared" si="4"/>
        <v>1412.1599999999999</v>
      </c>
      <c r="H20" s="207">
        <f t="shared" si="4"/>
        <v>12262.789999999999</v>
      </c>
      <c r="I20" s="33">
        <f t="shared" si="4"/>
        <v>7086.135625516987</v>
      </c>
      <c r="J20" s="58">
        <f t="shared" si="4"/>
        <v>1543.8703744830145</v>
      </c>
      <c r="K20" s="207">
        <f t="shared" si="4"/>
        <v>42546.462</v>
      </c>
      <c r="N20"/>
    </row>
    <row r="21" spans="1:14" ht="12.75" customHeight="1">
      <c r="A21" s="62"/>
      <c r="B21" s="60"/>
      <c r="C21" s="60"/>
      <c r="D21" s="60"/>
      <c r="E21" s="206"/>
      <c r="F21" s="60"/>
      <c r="G21" s="60"/>
      <c r="H21" s="206"/>
      <c r="I21" s="60"/>
      <c r="J21" s="61"/>
      <c r="K21" s="206"/>
      <c r="N21"/>
    </row>
    <row r="22" spans="1:11" ht="12.75" customHeight="1">
      <c r="A22" s="65" t="s">
        <v>5</v>
      </c>
      <c r="B22" s="66">
        <f>SUM(B7:B17)</f>
        <v>598.1610000000001</v>
      </c>
      <c r="C22" s="66">
        <f aca="true" t="shared" si="5" ref="C22:J22">SUM(C7:C17)</f>
        <v>63934.776000000005</v>
      </c>
      <c r="D22" s="66">
        <f t="shared" si="5"/>
        <v>74573.33</v>
      </c>
      <c r="E22" s="208">
        <f t="shared" si="5"/>
        <v>139106.267</v>
      </c>
      <c r="F22" s="66">
        <f t="shared" si="5"/>
        <v>52229.31</v>
      </c>
      <c r="G22" s="66">
        <f t="shared" si="5"/>
        <v>8660.96</v>
      </c>
      <c r="H22" s="208">
        <f t="shared" si="5"/>
        <v>60890.27</v>
      </c>
      <c r="I22" s="66">
        <f t="shared" si="5"/>
        <v>59291.26562551698</v>
      </c>
      <c r="J22" s="66">
        <f t="shared" si="5"/>
        <v>4067.4903744830285</v>
      </c>
      <c r="K22" s="208">
        <f>SUM(K7:K17)</f>
        <v>263355.29300000006</v>
      </c>
    </row>
    <row r="23" spans="1:11" s="83" customFormat="1" ht="12.75">
      <c r="A23" s="80"/>
      <c r="B23" s="80"/>
      <c r="C23" s="85"/>
      <c r="D23" s="85"/>
      <c r="E23" s="85"/>
      <c r="F23" s="85"/>
      <c r="G23" s="80"/>
      <c r="H23" s="80"/>
      <c r="I23" s="85"/>
      <c r="J23" s="85"/>
      <c r="K23" s="85"/>
    </row>
    <row r="24" spans="1:11" s="83" customFormat="1" ht="12.75">
      <c r="A24" s="80" t="s">
        <v>8</v>
      </c>
      <c r="B24" s="86"/>
      <c r="C24" s="86"/>
      <c r="D24" s="86"/>
      <c r="E24" s="86"/>
      <c r="F24" s="86"/>
      <c r="G24" s="86"/>
      <c r="H24" s="86"/>
      <c r="I24" s="86"/>
      <c r="J24" s="86"/>
      <c r="K24" s="86"/>
    </row>
    <row r="25" spans="1:11" s="83" customFormat="1" ht="12.75">
      <c r="A25" s="80"/>
      <c r="B25" s="86"/>
      <c r="C25" s="86"/>
      <c r="D25" s="86"/>
      <c r="E25" s="86"/>
      <c r="F25" s="86"/>
      <c r="G25" s="86"/>
      <c r="H25" s="86"/>
      <c r="I25" s="86"/>
      <c r="J25" s="86"/>
      <c r="K25" s="86"/>
    </row>
    <row r="26" s="83" customFormat="1" ht="12.75">
      <c r="A26" s="94" t="s">
        <v>115</v>
      </c>
    </row>
    <row r="27" spans="1:11" s="83" customFormat="1" ht="12.75">
      <c r="A27" s="94" t="s">
        <v>116</v>
      </c>
      <c r="B27" s="86"/>
      <c r="C27" s="86"/>
      <c r="D27" s="86"/>
      <c r="E27" s="86"/>
      <c r="F27" s="86"/>
      <c r="G27" s="86"/>
      <c r="H27" s="86"/>
      <c r="I27" s="86"/>
      <c r="J27" s="86"/>
      <c r="K27" s="86"/>
    </row>
    <row r="28" spans="1:11" s="83" customFormat="1" ht="12.75">
      <c r="A28" s="94" t="s">
        <v>114</v>
      </c>
      <c r="B28" s="86"/>
      <c r="C28" s="86"/>
      <c r="D28" s="86"/>
      <c r="E28" s="86"/>
      <c r="F28" s="86"/>
      <c r="G28" s="86"/>
      <c r="H28" s="86"/>
      <c r="I28" s="86"/>
      <c r="J28" s="86"/>
      <c r="K28" s="86"/>
    </row>
    <row r="29" spans="1:9" s="83" customFormat="1" ht="12.75">
      <c r="A29" s="94" t="s">
        <v>117</v>
      </c>
      <c r="B29" s="86"/>
      <c r="C29" s="86"/>
      <c r="D29" s="86"/>
      <c r="E29" s="86"/>
      <c r="F29" s="86"/>
      <c r="G29" s="86"/>
      <c r="H29" s="86"/>
      <c r="I29" s="86"/>
    </row>
    <row r="30" s="83" customFormat="1" ht="12.75"/>
    <row r="31" spans="2:11" ht="12.75">
      <c r="B31" s="6"/>
      <c r="C31" s="6"/>
      <c r="D31" s="6"/>
      <c r="E31" s="6"/>
      <c r="F31" s="6"/>
      <c r="G31" s="6"/>
      <c r="H31" s="6"/>
      <c r="I31" s="6"/>
      <c r="J31" s="6"/>
      <c r="K31" s="6"/>
    </row>
  </sheetData>
  <sheetProtection/>
  <conditionalFormatting sqref="B44:E55">
    <cfRule type="cellIs" priority="2" dxfId="0" operator="equal" stopIfTrue="1">
      <formula>TRUE</formula>
    </cfRule>
  </conditionalFormatting>
  <conditionalFormatting sqref="I44:I55">
    <cfRule type="cellIs" priority="1" dxfId="0" operator="equal" stopIfTrue="1">
      <formula>TRUE</formula>
    </cfRule>
  </conditionalFormatting>
  <printOptions/>
  <pageMargins left="0.7" right="0.7" top="0.75" bottom="0.75" header="0.3" footer="0.3"/>
  <pageSetup fitToHeight="1" fitToWidth="1" horizontalDpi="600" verticalDpi="600" orientation="landscape" paperSize="9" scale="74" r:id="rId1"/>
  <headerFooter>
    <oddHeader>&amp;L&amp;"Arial,Bold"Quarterly provisional figures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X29"/>
  <sheetViews>
    <sheetView showGridLines="0" zoomScale="85" zoomScaleNormal="85" workbookViewId="0" topLeftCell="A1">
      <selection activeCell="A1" sqref="A1"/>
    </sheetView>
  </sheetViews>
  <sheetFormatPr defaultColWidth="9.140625" defaultRowHeight="12.75"/>
  <cols>
    <col min="1" max="1" width="34.28125" style="0" customWidth="1"/>
    <col min="2" max="10" width="14.28125" style="0" customWidth="1"/>
    <col min="11" max="24" width="9.140625" style="83" customWidth="1"/>
  </cols>
  <sheetData>
    <row r="1" spans="1:10" ht="12.75">
      <c r="A1" s="19" t="s">
        <v>150</v>
      </c>
      <c r="B1" s="19"/>
      <c r="C1" s="19"/>
      <c r="D1" s="19"/>
      <c r="E1" s="19"/>
      <c r="F1" s="19"/>
      <c r="G1" s="19"/>
      <c r="H1" s="19"/>
      <c r="I1" s="19"/>
      <c r="J1" s="19"/>
    </row>
    <row r="2" spans="1:10" ht="12.75">
      <c r="A2" s="110" t="s">
        <v>220</v>
      </c>
      <c r="B2" s="19"/>
      <c r="C2" s="19"/>
      <c r="D2" s="19"/>
      <c r="E2" s="19"/>
      <c r="F2" s="19"/>
      <c r="G2" s="19"/>
      <c r="H2" s="19"/>
      <c r="I2" s="19"/>
      <c r="J2" s="19"/>
    </row>
    <row r="3" spans="1:10" ht="12.75">
      <c r="A3" s="20"/>
      <c r="B3" s="20"/>
      <c r="C3" s="20"/>
      <c r="D3" s="20"/>
      <c r="E3" s="20"/>
      <c r="F3" s="20"/>
      <c r="G3" s="20"/>
      <c r="H3" s="20"/>
      <c r="J3" s="21" t="s">
        <v>113</v>
      </c>
    </row>
    <row r="4" spans="1:10" ht="12.75">
      <c r="A4" s="20"/>
      <c r="B4" s="20"/>
      <c r="C4" s="20"/>
      <c r="D4" s="20"/>
      <c r="E4" s="21" t="s">
        <v>78</v>
      </c>
      <c r="F4" s="21"/>
      <c r="G4" s="21"/>
      <c r="H4" s="21"/>
      <c r="I4" s="21" t="s">
        <v>26</v>
      </c>
      <c r="J4" s="21"/>
    </row>
    <row r="5" spans="1:24" s="18" customFormat="1" ht="75" customHeight="1">
      <c r="A5" s="63" t="s">
        <v>146</v>
      </c>
      <c r="B5" s="64" t="s">
        <v>98</v>
      </c>
      <c r="C5" s="64" t="s">
        <v>50</v>
      </c>
      <c r="D5" s="64" t="s">
        <v>51</v>
      </c>
      <c r="E5" s="124" t="s">
        <v>103</v>
      </c>
      <c r="F5" s="124" t="s">
        <v>100</v>
      </c>
      <c r="G5" s="124" t="s">
        <v>101</v>
      </c>
      <c r="H5" s="124" t="s">
        <v>152</v>
      </c>
      <c r="I5" s="64" t="s">
        <v>52</v>
      </c>
      <c r="J5" s="64" t="s">
        <v>76</v>
      </c>
      <c r="K5" s="84"/>
      <c r="L5" s="84"/>
      <c r="M5" s="84"/>
      <c r="N5" s="84"/>
      <c r="O5" s="84"/>
      <c r="P5" s="84"/>
      <c r="Q5" s="84"/>
      <c r="R5" s="84"/>
      <c r="S5" s="84"/>
      <c r="T5" s="84"/>
      <c r="U5" s="84"/>
      <c r="V5" s="84"/>
      <c r="W5" s="84"/>
      <c r="X5" s="84"/>
    </row>
    <row r="6" spans="1:24" s="18" customFormat="1" ht="12.75">
      <c r="A6" s="30"/>
      <c r="B6" s="72"/>
      <c r="C6" s="72"/>
      <c r="D6" s="72"/>
      <c r="E6" s="72"/>
      <c r="F6" s="72"/>
      <c r="G6" s="72"/>
      <c r="H6" s="72"/>
      <c r="I6" s="72"/>
      <c r="J6" s="72"/>
      <c r="K6" s="84"/>
      <c r="L6" s="84"/>
      <c r="M6" s="84"/>
      <c r="N6" s="84"/>
      <c r="O6" s="84"/>
      <c r="P6" s="84"/>
      <c r="Q6" s="84"/>
      <c r="R6" s="84"/>
      <c r="S6" s="84"/>
      <c r="T6" s="84"/>
      <c r="U6" s="84"/>
      <c r="V6" s="84"/>
      <c r="W6" s="84"/>
      <c r="X6" s="84"/>
    </row>
    <row r="7" spans="1:17" ht="12.75" customHeight="1">
      <c r="A7" s="55" t="s">
        <v>137</v>
      </c>
      <c r="B7" s="71">
        <f>100*Table3!B7/Table3!$K7</f>
        <v>0.1463559080292668</v>
      </c>
      <c r="C7" s="71">
        <f>100*Table3!C7/Table3!$K7</f>
        <v>34.61995971683046</v>
      </c>
      <c r="D7" s="71">
        <f>100*Table3!D7/Table3!$K7</f>
        <v>29.94829940444041</v>
      </c>
      <c r="E7" s="215">
        <f>100*Table3!E7/Table3!$K7</f>
        <v>64.71461502930015</v>
      </c>
      <c r="F7" s="71">
        <f>100*Table3!F7/Table3!$K7</f>
        <v>7.0232373941336</v>
      </c>
      <c r="G7" s="71">
        <f>100*Table3!G7/Table3!$K7</f>
        <v>4.853274853716492</v>
      </c>
      <c r="H7" s="215">
        <f>100*Table3!H7/Table3!$K7</f>
        <v>11.876512247850092</v>
      </c>
      <c r="I7" s="71">
        <f>100*Table3!I7/Table3!$K7</f>
        <v>21.072028971447022</v>
      </c>
      <c r="J7" s="71">
        <f>100*Table3!J7/Table3!$K7</f>
        <v>2.3368437514027396</v>
      </c>
      <c r="L7" s="128"/>
      <c r="M7" s="129"/>
      <c r="P7" s="130"/>
      <c r="Q7" s="130"/>
    </row>
    <row r="8" spans="1:17" ht="12.75" customHeight="1">
      <c r="A8" s="30" t="s">
        <v>138</v>
      </c>
      <c r="B8" s="72">
        <f>100*Table3!B8/Table3!$K8</f>
        <v>0.31390097471686107</v>
      </c>
      <c r="C8" s="72">
        <f>100*Table3!C8/Table3!$K8</f>
        <v>22.236188067878967</v>
      </c>
      <c r="D8" s="72">
        <f>100*Table3!D8/Table3!$K8</f>
        <v>33.15442176027502</v>
      </c>
      <c r="E8" s="216">
        <f>100*Table3!E8/Table3!$K8</f>
        <v>55.70451080287084</v>
      </c>
      <c r="F8" s="72">
        <f>100*Table3!F8/Table3!$K8</f>
        <v>1.3015507046967385</v>
      </c>
      <c r="G8" s="72">
        <f>100*Table3!G8/Table3!$K8</f>
        <v>3.903536499200476</v>
      </c>
      <c r="H8" s="216">
        <f>100*Table3!H8/Table3!$K8</f>
        <v>5.2050872038972145</v>
      </c>
      <c r="I8" s="72">
        <f>100*Table3!I8/Table3!$K8</f>
        <v>39.00631768580153</v>
      </c>
      <c r="J8" s="72">
        <f>100*Table3!J8/Table3!$K8</f>
        <v>0.08408430743041737</v>
      </c>
      <c r="L8" s="128"/>
      <c r="M8" s="129"/>
      <c r="P8" s="130"/>
      <c r="Q8" s="130"/>
    </row>
    <row r="9" spans="1:17" ht="12.75" customHeight="1">
      <c r="A9" s="59" t="s">
        <v>139</v>
      </c>
      <c r="B9" s="67">
        <f>100*Table3!B9/Table3!$K9</f>
        <v>0.11723414544531079</v>
      </c>
      <c r="C9" s="67">
        <f>100*Table3!C9/Table3!$K9</f>
        <v>25.145500018911452</v>
      </c>
      <c r="D9" s="67">
        <f>100*Table3!D9/Table3!$K9</f>
        <v>32.31059500845612</v>
      </c>
      <c r="E9" s="217">
        <f>100*Table3!E9/Table3!$K9</f>
        <v>57.57332917281288</v>
      </c>
      <c r="F9" s="67">
        <f>100*Table3!F9/Table3!$K9</f>
        <v>31.097695233772615</v>
      </c>
      <c r="G9" s="67">
        <f>100*Table3!G9/Table3!$K9</f>
        <v>3.002328810793579</v>
      </c>
      <c r="H9" s="217">
        <f>100*Table3!H9/Table3!$K9</f>
        <v>34.1000240445662</v>
      </c>
      <c r="I9" s="67">
        <f>100*Table3!I9/Table3!$K9</f>
        <v>8.338702836178157</v>
      </c>
      <c r="J9" s="67">
        <f>100*Table3!J9/Table3!$K9</f>
        <v>-0.012056053557233246</v>
      </c>
      <c r="L9" s="128"/>
      <c r="M9" s="129"/>
      <c r="P9" s="130"/>
      <c r="Q9" s="130"/>
    </row>
    <row r="10" spans="1:17" ht="12.75" customHeight="1">
      <c r="A10" s="30" t="s">
        <v>1</v>
      </c>
      <c r="B10" s="72">
        <f>100*Table3!B10/Table3!$K10</f>
        <v>0.20163351052975684</v>
      </c>
      <c r="C10" s="72">
        <f>100*Table3!C10/Table3!$K10</f>
        <v>19.455393665804205</v>
      </c>
      <c r="D10" s="72">
        <f>100*Table3!D10/Table3!$K10</f>
        <v>19.630329587306196</v>
      </c>
      <c r="E10" s="216">
        <f>100*Table3!E10/Table3!$K10</f>
        <v>39.287356763640155</v>
      </c>
      <c r="F10" s="72">
        <f>100*Table3!F10/Table3!$K10</f>
        <v>25.368218019783146</v>
      </c>
      <c r="G10" s="72">
        <f>100*Table3!G10/Table3!$K10</f>
        <v>1.6877625767861708</v>
      </c>
      <c r="H10" s="216">
        <f>100*Table3!H10/Table3!$K10</f>
        <v>27.055980596569317</v>
      </c>
      <c r="I10" s="72">
        <f>100*Table3!I10/Table3!$K10</f>
        <v>30.55553141361225</v>
      </c>
      <c r="J10" s="72">
        <f>100*Table3!J10/Table3!$K10</f>
        <v>3.101131226178288</v>
      </c>
      <c r="L10" s="128"/>
      <c r="M10" s="129"/>
      <c r="P10" s="130"/>
      <c r="Q10" s="130"/>
    </row>
    <row r="11" spans="1:17" ht="12.75" customHeight="1">
      <c r="A11" s="59" t="s">
        <v>140</v>
      </c>
      <c r="B11" s="67">
        <f>100*Table3!B11/Table3!$K11</f>
        <v>0.2514839543827379</v>
      </c>
      <c r="C11" s="67">
        <f>100*Table3!C11/Table3!$K11</f>
        <v>23.128154576451525</v>
      </c>
      <c r="D11" s="67">
        <f>100*Table3!D11/Table3!$K11</f>
        <v>28.44324691616614</v>
      </c>
      <c r="E11" s="217">
        <f>100*Table3!E11/Table3!$K11</f>
        <v>51.822885447000395</v>
      </c>
      <c r="F11" s="67">
        <f>100*Table3!F11/Table3!$K11</f>
        <v>21.518955846221566</v>
      </c>
      <c r="G11" s="67">
        <f>100*Table3!G11/Table3!$K11</f>
        <v>2.855896844077687</v>
      </c>
      <c r="H11" s="217">
        <f>100*Table3!H11/Table3!$K11</f>
        <v>24.37485269029925</v>
      </c>
      <c r="I11" s="67">
        <f>100*Table3!I11/Table3!$K11</f>
        <v>21.00060665584247</v>
      </c>
      <c r="J11" s="67">
        <f>100*Table3!J11/Table3!$K11</f>
        <v>2.8016552068578773</v>
      </c>
      <c r="L11" s="128"/>
      <c r="M11" s="129"/>
      <c r="P11" s="130"/>
      <c r="Q11" s="130"/>
    </row>
    <row r="12" spans="1:17" ht="12.75" customHeight="1">
      <c r="A12" s="30" t="s">
        <v>141</v>
      </c>
      <c r="B12" s="72">
        <f>100*Table3!B12/Table3!$K12</f>
        <v>0.21028123335507978</v>
      </c>
      <c r="C12" s="72">
        <f>100*Table3!C12/Table3!$K12</f>
        <v>30.1168661741564</v>
      </c>
      <c r="D12" s="72">
        <f>100*Table3!D12/Table3!$K12</f>
        <v>19.562734398634316</v>
      </c>
      <c r="E12" s="216">
        <f>100*Table3!E12/Table3!$K12</f>
        <v>49.889881806145794</v>
      </c>
      <c r="F12" s="72">
        <f>100*Table3!F12/Table3!$K12</f>
        <v>29.811211137719063</v>
      </c>
      <c r="G12" s="72">
        <f>100*Table3!G12/Table3!$K12</f>
        <v>3.8199908500635367</v>
      </c>
      <c r="H12" s="216">
        <f>100*Table3!H12/Table3!$K12</f>
        <v>33.6312019877826</v>
      </c>
      <c r="I12" s="72">
        <f>100*Table3!I12/Table3!$K12</f>
        <v>11.955947759640141</v>
      </c>
      <c r="J12" s="72">
        <f>100*Table3!J12/Table3!$K12</f>
        <v>4.522968446431462</v>
      </c>
      <c r="L12" s="128"/>
      <c r="M12" s="129"/>
      <c r="P12" s="130"/>
      <c r="Q12" s="130"/>
    </row>
    <row r="13" spans="1:17" ht="12.75" customHeight="1">
      <c r="A13" s="59" t="s">
        <v>142</v>
      </c>
      <c r="B13" s="67">
        <f>100*Table3!B13/Table3!$K13</f>
        <v>0.02779654295155793</v>
      </c>
      <c r="C13" s="67">
        <f>100*Table3!C13/Table3!$K13</f>
        <v>24.418484736599147</v>
      </c>
      <c r="D13" s="67">
        <f>100*Table3!D13/Table3!$K13</f>
        <v>21.369436382625704</v>
      </c>
      <c r="E13" s="217">
        <f>100*Table3!E13/Table3!$K13</f>
        <v>45.81571766217641</v>
      </c>
      <c r="F13" s="67">
        <f>100*Table3!F13/Table3!$K13</f>
        <v>5.543956881598881</v>
      </c>
      <c r="G13" s="67">
        <f>100*Table3!G13/Table3!$K13</f>
        <v>4.510133016159451</v>
      </c>
      <c r="H13" s="217">
        <f>100*Table3!H13/Table3!$K13</f>
        <v>10.054089897758331</v>
      </c>
      <c r="I13" s="67">
        <f>100*Table3!I13/Table3!$K13</f>
        <v>42.92096108803814</v>
      </c>
      <c r="J13" s="67">
        <f>100*Table3!J13/Table3!$K13</f>
        <v>1.209231352027121</v>
      </c>
      <c r="L13" s="128"/>
      <c r="M13" s="129"/>
      <c r="P13" s="130"/>
      <c r="Q13" s="130"/>
    </row>
    <row r="14" spans="1:17" ht="12.75" customHeight="1">
      <c r="A14" s="30" t="s">
        <v>143</v>
      </c>
      <c r="B14" s="72">
        <f>100*Table3!B14/Table3!$K14</f>
        <v>0.19764466484620788</v>
      </c>
      <c r="C14" s="72">
        <f>100*Table3!C14/Table3!$K14</f>
        <v>22.249387792581622</v>
      </c>
      <c r="D14" s="72">
        <f>100*Table3!D14/Table3!$K14</f>
        <v>32.41632756079967</v>
      </c>
      <c r="E14" s="216">
        <f>100*Table3!E14/Table3!$K14</f>
        <v>54.863360018227496</v>
      </c>
      <c r="F14" s="72">
        <f>100*Table3!F14/Table3!$K14</f>
        <v>5.8287253073067635</v>
      </c>
      <c r="G14" s="72">
        <f>100*Table3!G14/Table3!$K14</f>
        <v>2.931622802645541</v>
      </c>
      <c r="H14" s="216">
        <f>100*Table3!H14/Table3!$K14</f>
        <v>8.760348109952304</v>
      </c>
      <c r="I14" s="72">
        <f>100*Table3!I14/Table3!$K14</f>
        <v>35.887262501086425</v>
      </c>
      <c r="J14" s="72">
        <f>100*Table3!J14/Table3!$K14</f>
        <v>0.48902937073377417</v>
      </c>
      <c r="L14" s="128"/>
      <c r="M14" s="129"/>
      <c r="P14" s="130"/>
      <c r="Q14" s="130"/>
    </row>
    <row r="15" spans="1:17" ht="12.75" customHeight="1">
      <c r="A15" s="59" t="s">
        <v>144</v>
      </c>
      <c r="B15" s="67">
        <f>100*Table3!B15/Table3!$K15</f>
        <v>0.25360964122729046</v>
      </c>
      <c r="C15" s="67">
        <f>100*Table3!C15/Table3!$K15</f>
        <v>20.583881599310637</v>
      </c>
      <c r="D15" s="67">
        <f>100*Table3!D15/Table3!$K15</f>
        <v>34.52973759994453</v>
      </c>
      <c r="E15" s="217">
        <f>100*Table3!E15/Table3!$K15</f>
        <v>55.367228840482454</v>
      </c>
      <c r="F15" s="67">
        <f>100*Table3!F15/Table3!$K15</f>
        <v>7.987044662732853</v>
      </c>
      <c r="G15" s="67">
        <f>100*Table3!G15/Table3!$K15</f>
        <v>2.9491220728539624</v>
      </c>
      <c r="H15" s="217">
        <f>100*Table3!H15/Table3!$K15</f>
        <v>10.936166735586815</v>
      </c>
      <c r="I15" s="67">
        <f>100*Table3!I15/Table3!$K15</f>
        <v>33.50717718751315</v>
      </c>
      <c r="J15" s="67">
        <f>100*Table3!J15/Table3!$K15</f>
        <v>0.18942723641757642</v>
      </c>
      <c r="L15" s="128"/>
      <c r="M15" s="129"/>
      <c r="P15" s="130"/>
      <c r="Q15" s="130"/>
    </row>
    <row r="16" spans="1:17" ht="12.75" customHeight="1">
      <c r="A16" s="30" t="s">
        <v>85</v>
      </c>
      <c r="B16" s="72">
        <f>100*Table3!B16/Table3!$K16</f>
        <v>0.6417833743482789</v>
      </c>
      <c r="C16" s="72">
        <f>100*Table3!C16/Table3!$K16</f>
        <v>24.820888461549</v>
      </c>
      <c r="D16" s="72">
        <f>100*Table3!D16/Table3!$K16</f>
        <v>34.654909858628976</v>
      </c>
      <c r="E16" s="216">
        <f>100*Table3!E16/Table3!$K16</f>
        <v>60.11758169452625</v>
      </c>
      <c r="F16" s="72">
        <f>100*Table3!F16/Table3!$K16</f>
        <v>33.12252906091006</v>
      </c>
      <c r="G16" s="72">
        <f>100*Table3!G16/Table3!$K16</f>
        <v>3.0642974767117988</v>
      </c>
      <c r="H16" s="216">
        <f>100*Table3!H16/Table3!$K16</f>
        <v>36.18682653762186</v>
      </c>
      <c r="I16" s="72">
        <f>100*Table3!I16/Table3!$K16</f>
        <v>3.2332366929851375</v>
      </c>
      <c r="J16" s="72">
        <f>100*Table3!J16/Table3!$K16</f>
        <v>0.4623550748667486</v>
      </c>
      <c r="L16" s="128"/>
      <c r="M16" s="129"/>
      <c r="P16" s="130"/>
      <c r="Q16" s="130"/>
    </row>
    <row r="17" spans="1:17" ht="12.75" customHeight="1">
      <c r="A17" s="59" t="s">
        <v>145</v>
      </c>
      <c r="B17" s="67">
        <f>100*Table3!B17/Table3!$K17</f>
        <v>0.14522944104114205</v>
      </c>
      <c r="C17" s="67">
        <f>100*Table3!C17/Table3!$K17</f>
        <v>21.730145265233876</v>
      </c>
      <c r="D17" s="67">
        <f>100*Table3!D17/Table3!$K17</f>
        <v>28.43996019836391</v>
      </c>
      <c r="E17" s="217">
        <f>100*Table3!E17/Table3!$K17</f>
        <v>50.31533490463893</v>
      </c>
      <c r="F17" s="67">
        <f>100*Table3!F17/Table3!$K17</f>
        <v>39.535516338535814</v>
      </c>
      <c r="G17" s="67">
        <f>100*Table3!G17/Table3!$K17</f>
        <v>4.016001188322228</v>
      </c>
      <c r="H17" s="217">
        <f>100*Table3!H17/Table3!$K17</f>
        <v>43.551517526858035</v>
      </c>
      <c r="I17" s="67">
        <f>100*Table3!I17/Table3!$K17</f>
        <v>5.296489975320837</v>
      </c>
      <c r="J17" s="67">
        <f>100*Table3!J17/Table3!$K17</f>
        <v>0.8366575931821943</v>
      </c>
      <c r="L17" s="128"/>
      <c r="M17" s="129"/>
      <c r="P17" s="130"/>
      <c r="Q17" s="130"/>
    </row>
    <row r="18" spans="1:10" ht="12.75" customHeight="1">
      <c r="A18" s="30"/>
      <c r="B18" s="72"/>
      <c r="C18" s="72"/>
      <c r="D18" s="72"/>
      <c r="E18" s="216"/>
      <c r="F18" s="72"/>
      <c r="G18" s="72"/>
      <c r="H18" s="216"/>
      <c r="I18" s="72"/>
      <c r="J18" s="72"/>
    </row>
    <row r="19" spans="1:10" ht="12.75" customHeight="1">
      <c r="A19" s="59" t="s">
        <v>0</v>
      </c>
      <c r="B19" s="68">
        <f>100*Table3!B19/Table3!$K19</f>
        <v>0.20740342424544614</v>
      </c>
      <c r="C19" s="68">
        <f>100*Table3!C19/Table3!$K19</f>
        <v>23.419518643185153</v>
      </c>
      <c r="D19" s="68">
        <f>100*Table3!D19/Table3!$K19</f>
        <v>28.439124366498966</v>
      </c>
      <c r="E19" s="217">
        <f>100*Table3!E19/Table3!$K19</f>
        <v>52.06604643392958</v>
      </c>
      <c r="F19" s="68">
        <f>100*Table3!F19/Table3!$K19</f>
        <v>15.588962767235259</v>
      </c>
      <c r="G19" s="68">
        <f>100*Table3!G19/Table3!$K19</f>
        <v>3.25550359364612</v>
      </c>
      <c r="H19" s="217">
        <f>100*Table3!H19/Table3!$K19</f>
        <v>18.844466360881377</v>
      </c>
      <c r="I19" s="68">
        <f>100*Table3!I19/Table3!$K19</f>
        <v>27.63851809649189</v>
      </c>
      <c r="J19" s="68">
        <f>100*Table3!J19/Table3!$K19</f>
        <v>1.4509691086971617</v>
      </c>
    </row>
    <row r="20" spans="1:10" ht="12.75" customHeight="1">
      <c r="A20" s="32" t="s">
        <v>2</v>
      </c>
      <c r="B20" s="73">
        <f>100*Table3!B20/Table3!$K20</f>
        <v>0.2316878898179595</v>
      </c>
      <c r="C20" s="73">
        <f>100*Table3!C20/Table3!$K20</f>
        <v>26.48591791251644</v>
      </c>
      <c r="D20" s="73">
        <f>100*Table3!D20/Table3!$K20</f>
        <v>24.17655785338861</v>
      </c>
      <c r="E20" s="218">
        <f>100*Table3!E20/Table3!$K20</f>
        <v>50.894163655723</v>
      </c>
      <c r="F20" s="73">
        <f>100*Table3!F20/Table3!$K20</f>
        <v>25.503013623083394</v>
      </c>
      <c r="G20" s="73">
        <f>100*Table3!G20/Table3!$K20</f>
        <v>3.3191008925724543</v>
      </c>
      <c r="H20" s="218">
        <f>100*Table3!H20/Table3!$K20</f>
        <v>28.82211451565585</v>
      </c>
      <c r="I20" s="73">
        <f>100*Table3!I20/Table3!$K20</f>
        <v>16.65505259994823</v>
      </c>
      <c r="J20" s="73">
        <f>100*Table3!J20/Table3!$K20</f>
        <v>3.628669228672914</v>
      </c>
    </row>
    <row r="21" spans="1:10" ht="12.75" customHeight="1">
      <c r="A21" s="62"/>
      <c r="B21" s="67"/>
      <c r="C21" s="67"/>
      <c r="D21" s="67"/>
      <c r="E21" s="217"/>
      <c r="F21" s="67"/>
      <c r="G21" s="67"/>
      <c r="H21" s="217"/>
      <c r="I21" s="67"/>
      <c r="J21" s="67"/>
    </row>
    <row r="22" spans="1:10" ht="12.75" customHeight="1">
      <c r="A22" s="65" t="s">
        <v>5</v>
      </c>
      <c r="B22" s="74">
        <f>100*Table3!B22/Table3!$K22</f>
        <v>0.2271308061387625</v>
      </c>
      <c r="C22" s="74">
        <f>100*Table3!C22/Table3!$K22</f>
        <v>24.27700437370742</v>
      </c>
      <c r="D22" s="74">
        <f>100*Table3!D22/Table3!$K22</f>
        <v>28.316624720354483</v>
      </c>
      <c r="E22" s="219">
        <f>100*Table3!E22/Table3!$K22</f>
        <v>52.82075990020066</v>
      </c>
      <c r="F22" s="74">
        <f>100*Table3!F22/Table3!$K22</f>
        <v>19.832261355005304</v>
      </c>
      <c r="G22" s="74">
        <f>100*Table3!G22/Table3!$K22</f>
        <v>3.288697903633931</v>
      </c>
      <c r="H22" s="219">
        <f>100*Table3!H22/Table3!$K22</f>
        <v>23.120959258639235</v>
      </c>
      <c r="I22" s="74">
        <f>100*Table3!I22/Table3!$K22</f>
        <v>22.513793039852427</v>
      </c>
      <c r="J22" s="74">
        <f>100*Table3!J22/Table3!$K22</f>
        <v>1.544487801307653</v>
      </c>
    </row>
    <row r="23" spans="1:10" s="83" customFormat="1" ht="12.75" customHeight="1">
      <c r="A23" s="80"/>
      <c r="B23" s="80"/>
      <c r="C23" s="80"/>
      <c r="D23" s="85"/>
      <c r="E23" s="85"/>
      <c r="F23" s="85"/>
      <c r="G23" s="85"/>
      <c r="H23" s="85"/>
      <c r="I23" s="85"/>
      <c r="J23" s="85"/>
    </row>
    <row r="24" spans="1:10" s="83" customFormat="1" ht="12.75" customHeight="1">
      <c r="A24" s="80" t="s">
        <v>8</v>
      </c>
      <c r="B24" s="86"/>
      <c r="C24" s="86"/>
      <c r="D24" s="86"/>
      <c r="E24" s="86"/>
      <c r="F24" s="86"/>
      <c r="G24" s="86"/>
      <c r="H24" s="86"/>
      <c r="I24" s="86"/>
      <c r="J24" s="86"/>
    </row>
    <row r="25" spans="1:10" s="83" customFormat="1" ht="12.75" customHeight="1">
      <c r="A25" s="80"/>
      <c r="B25" s="86"/>
      <c r="C25" s="86"/>
      <c r="D25" s="86"/>
      <c r="E25" s="86"/>
      <c r="F25" s="86"/>
      <c r="G25" s="86"/>
      <c r="H25" s="86"/>
      <c r="I25" s="86"/>
      <c r="J25" s="86"/>
    </row>
    <row r="26" s="83" customFormat="1" ht="12.75" customHeight="1">
      <c r="A26" s="95" t="s">
        <v>118</v>
      </c>
    </row>
    <row r="27" s="83" customFormat="1" ht="12.75">
      <c r="A27" s="94" t="s">
        <v>116</v>
      </c>
    </row>
    <row r="28" s="83" customFormat="1" ht="12.75">
      <c r="A28" s="94" t="s">
        <v>114</v>
      </c>
    </row>
    <row r="29" s="83" customFormat="1" ht="12.75">
      <c r="A29" s="94" t="s">
        <v>153</v>
      </c>
    </row>
    <row r="30" s="83" customFormat="1" ht="12.75"/>
    <row r="31" s="83" customFormat="1" ht="12.75"/>
    <row r="32" s="83" customFormat="1" ht="12.75"/>
    <row r="33" s="83" customFormat="1" ht="12.75"/>
    <row r="34" s="83" customFormat="1" ht="12.75"/>
    <row r="35" s="83" customFormat="1" ht="12.75"/>
    <row r="36" s="83" customFormat="1" ht="12.75"/>
    <row r="37" s="83" customFormat="1" ht="12.75"/>
    <row r="38" s="83" customFormat="1" ht="12.75"/>
    <row r="39" s="83" customFormat="1" ht="12.75"/>
    <row r="40" s="83" customFormat="1" ht="12.75"/>
    <row r="41" s="83" customFormat="1" ht="12.75"/>
  </sheetData>
  <sheetProtection/>
  <printOptions/>
  <pageMargins left="0.7" right="0.7" top="0.75" bottom="0.75" header="0.3" footer="0.3"/>
  <pageSetup fitToHeight="1" fitToWidth="1" horizontalDpi="600" verticalDpi="600" orientation="landscape" paperSize="9" scale="70" r:id="rId1"/>
  <headerFooter>
    <oddHeader>&amp;L&amp;"Arial,Bold"Quarterly provisional figures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showGridLines="0" zoomScale="85" zoomScaleNormal="85" workbookViewId="0" topLeftCell="A1">
      <selection activeCell="A1" sqref="A1"/>
    </sheetView>
  </sheetViews>
  <sheetFormatPr defaultColWidth="9.140625" defaultRowHeight="12.75"/>
  <cols>
    <col min="1" max="1" width="34.28125" style="0" customWidth="1"/>
    <col min="2" max="12" width="14.28125" style="2" customWidth="1"/>
    <col min="13" max="20" width="9.140625" style="83" customWidth="1"/>
  </cols>
  <sheetData>
    <row r="1" spans="1:13" ht="12.75">
      <c r="A1" s="19" t="s">
        <v>213</v>
      </c>
      <c r="B1" s="19"/>
      <c r="C1" s="19"/>
      <c r="D1" s="19"/>
      <c r="E1" s="19"/>
      <c r="F1" s="19"/>
      <c r="G1" s="19"/>
      <c r="H1" s="31"/>
      <c r="I1" s="31"/>
      <c r="J1" s="22"/>
      <c r="K1" s="22"/>
      <c r="L1" s="22"/>
      <c r="M1" s="86"/>
    </row>
    <row r="2" spans="1:13" ht="12.75">
      <c r="A2" s="110" t="s">
        <v>220</v>
      </c>
      <c r="B2" s="19"/>
      <c r="C2" s="19"/>
      <c r="D2" s="19"/>
      <c r="E2" s="19"/>
      <c r="F2" s="19"/>
      <c r="G2" s="19"/>
      <c r="H2" s="31"/>
      <c r="I2" s="31"/>
      <c r="J2" s="22"/>
      <c r="K2" s="22"/>
      <c r="L2" s="22"/>
      <c r="M2" s="86"/>
    </row>
    <row r="3" spans="1:13" ht="12.75">
      <c r="A3" s="19"/>
      <c r="B3" s="19"/>
      <c r="C3" s="19"/>
      <c r="D3" s="19"/>
      <c r="E3" s="19"/>
      <c r="F3" s="19"/>
      <c r="G3" s="19"/>
      <c r="H3" s="31"/>
      <c r="I3" s="31"/>
      <c r="J3" s="22"/>
      <c r="K3" s="22"/>
      <c r="L3" s="22"/>
      <c r="M3" s="86"/>
    </row>
    <row r="4" spans="1:13" ht="12.75">
      <c r="A4" s="20"/>
      <c r="B4" s="26"/>
      <c r="C4" s="26"/>
      <c r="D4" s="26"/>
      <c r="E4" s="26"/>
      <c r="F4" s="26"/>
      <c r="G4" s="31"/>
      <c r="H4" s="31"/>
      <c r="I4" s="31"/>
      <c r="J4" s="22"/>
      <c r="K4" s="22"/>
      <c r="L4" s="21" t="s">
        <v>55</v>
      </c>
      <c r="M4" s="86"/>
    </row>
    <row r="5" spans="1:20" s="18" customFormat="1" ht="75" customHeight="1">
      <c r="A5" s="63" t="s">
        <v>146</v>
      </c>
      <c r="B5" s="64" t="s">
        <v>13</v>
      </c>
      <c r="C5" s="64" t="s">
        <v>18</v>
      </c>
      <c r="D5" s="64" t="s">
        <v>86</v>
      </c>
      <c r="E5" s="64" t="s">
        <v>32</v>
      </c>
      <c r="F5" s="64" t="s">
        <v>33</v>
      </c>
      <c r="G5" s="64" t="s">
        <v>87</v>
      </c>
      <c r="H5" s="64" t="s">
        <v>88</v>
      </c>
      <c r="I5" s="64" t="s">
        <v>35</v>
      </c>
      <c r="J5" s="64" t="s">
        <v>34</v>
      </c>
      <c r="K5" s="64" t="s">
        <v>151</v>
      </c>
      <c r="L5" s="64" t="s">
        <v>180</v>
      </c>
      <c r="M5" s="193"/>
      <c r="N5" s="84"/>
      <c r="O5" s="84"/>
      <c r="P5" s="84"/>
      <c r="Q5" s="84"/>
      <c r="R5" s="84"/>
      <c r="S5" s="84"/>
      <c r="T5" s="84"/>
    </row>
    <row r="6" spans="1:13" ht="12.75" customHeight="1">
      <c r="A6" s="30"/>
      <c r="B6" s="57"/>
      <c r="C6" s="57"/>
      <c r="D6" s="58"/>
      <c r="E6" s="69"/>
      <c r="F6" s="57"/>
      <c r="G6" s="69"/>
      <c r="H6" s="69"/>
      <c r="I6" s="57"/>
      <c r="J6" s="58"/>
      <c r="K6" s="69"/>
      <c r="L6" s="77"/>
      <c r="M6" s="86"/>
    </row>
    <row r="7" spans="1:13" ht="12.75" customHeight="1">
      <c r="A7" s="55" t="s">
        <v>137</v>
      </c>
      <c r="B7" s="56">
        <v>750.39</v>
      </c>
      <c r="C7" s="122">
        <v>460.6</v>
      </c>
      <c r="D7" s="122">
        <v>1126.1100000000001</v>
      </c>
      <c r="E7" s="122">
        <v>574.69</v>
      </c>
      <c r="F7" s="122">
        <v>8273.3</v>
      </c>
      <c r="G7" s="122">
        <v>337.54</v>
      </c>
      <c r="H7" s="122">
        <v>4026.96</v>
      </c>
      <c r="I7" s="122">
        <v>103.75</v>
      </c>
      <c r="J7" s="122">
        <v>1001.53</v>
      </c>
      <c r="K7" s="122">
        <v>551.78</v>
      </c>
      <c r="L7" s="210">
        <f>SUM(B7:K7)</f>
        <v>17206.649999999998</v>
      </c>
      <c r="M7" s="123"/>
    </row>
    <row r="8" spans="1:24" ht="12.75" customHeight="1">
      <c r="A8" s="126" t="s">
        <v>138</v>
      </c>
      <c r="B8" s="127">
        <v>1172.94</v>
      </c>
      <c r="C8" s="127">
        <v>514.05</v>
      </c>
      <c r="D8" s="127">
        <v>1838.03</v>
      </c>
      <c r="E8" s="127">
        <v>573.22</v>
      </c>
      <c r="F8" s="127">
        <v>8043</v>
      </c>
      <c r="G8" s="127">
        <v>316.53000000000003</v>
      </c>
      <c r="H8" s="127">
        <v>774.48</v>
      </c>
      <c r="I8" s="127">
        <v>91.23</v>
      </c>
      <c r="J8" s="127">
        <v>943.64</v>
      </c>
      <c r="K8" s="127">
        <v>489.54</v>
      </c>
      <c r="L8" s="211">
        <f aca="true" t="shared" si="0" ref="L8:L17">SUM(B8:K8)</f>
        <v>14756.66</v>
      </c>
      <c r="M8" s="123"/>
      <c r="U8" s="6"/>
      <c r="V8" s="6"/>
      <c r="W8" s="6"/>
      <c r="X8" s="6"/>
    </row>
    <row r="9" spans="1:24" ht="12.75" customHeight="1">
      <c r="A9" s="55" t="s">
        <v>139</v>
      </c>
      <c r="B9" s="122">
        <v>365.87</v>
      </c>
      <c r="C9" s="122">
        <v>545.11</v>
      </c>
      <c r="D9" s="122">
        <v>2376.66</v>
      </c>
      <c r="E9" s="122">
        <v>1006.87</v>
      </c>
      <c r="F9" s="122">
        <v>9567.71</v>
      </c>
      <c r="G9" s="122">
        <v>373.67999999999995</v>
      </c>
      <c r="H9" s="122">
        <v>1064.08</v>
      </c>
      <c r="I9" s="122">
        <v>91.7</v>
      </c>
      <c r="J9" s="122">
        <v>823.52</v>
      </c>
      <c r="K9" s="122">
        <v>877.0899999999999</v>
      </c>
      <c r="L9" s="210">
        <f t="shared" si="0"/>
        <v>17092.29</v>
      </c>
      <c r="M9" s="123"/>
      <c r="U9" s="6"/>
      <c r="V9" s="6"/>
      <c r="W9" s="6"/>
      <c r="X9" s="6"/>
    </row>
    <row r="10" spans="1:24" ht="12.75" customHeight="1">
      <c r="A10" s="126" t="s">
        <v>1</v>
      </c>
      <c r="B10" s="127">
        <v>1009.26</v>
      </c>
      <c r="C10" s="127">
        <v>571.8050000000001</v>
      </c>
      <c r="D10" s="127">
        <v>2064.54</v>
      </c>
      <c r="E10" s="127">
        <v>761.58</v>
      </c>
      <c r="F10" s="127">
        <v>8018.280000000001</v>
      </c>
      <c r="G10" s="127">
        <v>350.11</v>
      </c>
      <c r="H10" s="127">
        <v>65.22</v>
      </c>
      <c r="I10" s="127">
        <v>165.05</v>
      </c>
      <c r="J10" s="127">
        <v>1318.1</v>
      </c>
      <c r="K10" s="127">
        <v>528.88</v>
      </c>
      <c r="L10" s="211">
        <f t="shared" si="0"/>
        <v>14852.824999999999</v>
      </c>
      <c r="M10" s="123"/>
      <c r="U10" s="6"/>
      <c r="V10" s="6"/>
      <c r="W10" s="6"/>
      <c r="X10" s="6"/>
    </row>
    <row r="11" spans="1:24" ht="12.75" customHeight="1">
      <c r="A11" s="55" t="s">
        <v>140</v>
      </c>
      <c r="B11" s="122">
        <v>545.62</v>
      </c>
      <c r="C11" s="122">
        <v>376.39000000000004</v>
      </c>
      <c r="D11" s="122">
        <v>1586.8200000000002</v>
      </c>
      <c r="E11" s="122">
        <v>398.85999999999996</v>
      </c>
      <c r="F11" s="122">
        <v>6287.32</v>
      </c>
      <c r="G11" s="122">
        <v>238.27</v>
      </c>
      <c r="H11" s="122">
        <v>3.48</v>
      </c>
      <c r="I11" s="122">
        <v>39.02</v>
      </c>
      <c r="J11" s="122">
        <v>598.42</v>
      </c>
      <c r="K11" s="122">
        <v>619.5799999999999</v>
      </c>
      <c r="L11" s="210">
        <f t="shared" si="0"/>
        <v>10693.78</v>
      </c>
      <c r="M11" s="123"/>
      <c r="U11" s="6"/>
      <c r="V11" s="6"/>
      <c r="W11" s="6"/>
      <c r="X11" s="6"/>
    </row>
    <row r="12" spans="1:24" ht="12.75" customHeight="1">
      <c r="A12" s="126" t="s">
        <v>141</v>
      </c>
      <c r="B12" s="127">
        <v>787.95</v>
      </c>
      <c r="C12" s="127">
        <v>431.261</v>
      </c>
      <c r="D12" s="127">
        <v>1404.6799999999998</v>
      </c>
      <c r="E12" s="127">
        <v>615.74</v>
      </c>
      <c r="F12" s="127">
        <v>3998.95</v>
      </c>
      <c r="G12" s="127">
        <v>186.02</v>
      </c>
      <c r="H12" s="127">
        <v>1401</v>
      </c>
      <c r="I12" s="127">
        <v>38.211</v>
      </c>
      <c r="J12" s="127">
        <v>639.83</v>
      </c>
      <c r="K12" s="127">
        <v>807.75</v>
      </c>
      <c r="L12" s="211">
        <f t="shared" si="0"/>
        <v>10311.391999999998</v>
      </c>
      <c r="M12" s="123"/>
      <c r="U12" s="6"/>
      <c r="V12" s="6"/>
      <c r="W12" s="6"/>
      <c r="X12" s="6"/>
    </row>
    <row r="13" spans="1:24" ht="12.75" customHeight="1">
      <c r="A13" s="55" t="s">
        <v>142</v>
      </c>
      <c r="B13" s="122">
        <v>608.84</v>
      </c>
      <c r="C13" s="122">
        <v>383.595</v>
      </c>
      <c r="D13" s="122">
        <v>1121.1499999999999</v>
      </c>
      <c r="E13" s="122">
        <v>524.5500000000001</v>
      </c>
      <c r="F13" s="122">
        <v>3006.7</v>
      </c>
      <c r="G13" s="122">
        <v>210.28400000000002</v>
      </c>
      <c r="H13" s="122">
        <v>330.15999999999997</v>
      </c>
      <c r="I13" s="122">
        <v>59.247</v>
      </c>
      <c r="J13" s="122">
        <v>428.45</v>
      </c>
      <c r="K13" s="122">
        <v>679.799</v>
      </c>
      <c r="L13" s="210">
        <f t="shared" si="0"/>
        <v>7352.775</v>
      </c>
      <c r="M13" s="123"/>
      <c r="U13" s="6"/>
      <c r="V13" s="6"/>
      <c r="W13" s="6"/>
      <c r="X13" s="6"/>
    </row>
    <row r="14" spans="1:24" ht="12.75" customHeight="1">
      <c r="A14" s="126" t="s">
        <v>143</v>
      </c>
      <c r="B14" s="127">
        <v>598.6700000000001</v>
      </c>
      <c r="C14" s="127">
        <v>328.28</v>
      </c>
      <c r="D14" s="127">
        <v>1094.54</v>
      </c>
      <c r="E14" s="127">
        <v>344.16</v>
      </c>
      <c r="F14" s="127">
        <v>6619.34</v>
      </c>
      <c r="G14" s="127">
        <v>220.35000000000002</v>
      </c>
      <c r="H14" s="127">
        <v>1348.1299999999999</v>
      </c>
      <c r="I14" s="127">
        <v>52.32</v>
      </c>
      <c r="J14" s="127">
        <v>597.02</v>
      </c>
      <c r="K14" s="127">
        <v>284.16</v>
      </c>
      <c r="L14" s="211">
        <f t="shared" si="0"/>
        <v>11486.97</v>
      </c>
      <c r="M14" s="123"/>
      <c r="U14" s="6"/>
      <c r="V14" s="6"/>
      <c r="W14" s="6"/>
      <c r="X14" s="6"/>
    </row>
    <row r="15" spans="1:24" ht="12.75" customHeight="1">
      <c r="A15" s="55" t="s">
        <v>144</v>
      </c>
      <c r="B15" s="122">
        <v>821.08</v>
      </c>
      <c r="C15" s="122">
        <v>381.93</v>
      </c>
      <c r="D15" s="122">
        <v>887.3599999999999</v>
      </c>
      <c r="E15" s="122">
        <v>410.84999999999997</v>
      </c>
      <c r="F15" s="122">
        <v>6983.2</v>
      </c>
      <c r="G15" s="122">
        <v>274.62</v>
      </c>
      <c r="H15" s="122">
        <v>1009</v>
      </c>
      <c r="I15" s="122">
        <v>50.71</v>
      </c>
      <c r="J15" s="122">
        <v>537.52</v>
      </c>
      <c r="K15" s="122">
        <v>160.85</v>
      </c>
      <c r="L15" s="210">
        <f t="shared" si="0"/>
        <v>11517.12</v>
      </c>
      <c r="M15" s="123"/>
      <c r="U15" s="6"/>
      <c r="V15" s="6"/>
      <c r="W15" s="6"/>
      <c r="X15" s="6"/>
    </row>
    <row r="16" spans="1:24" ht="12.75" customHeight="1">
      <c r="A16" s="126" t="s">
        <v>85</v>
      </c>
      <c r="B16" s="127">
        <v>609.492</v>
      </c>
      <c r="C16" s="127">
        <v>406.305</v>
      </c>
      <c r="D16" s="127">
        <v>1549.25</v>
      </c>
      <c r="E16" s="127">
        <v>508.72999999999996</v>
      </c>
      <c r="F16" s="127">
        <v>7466.82</v>
      </c>
      <c r="G16" s="127">
        <v>210.929</v>
      </c>
      <c r="H16" s="127">
        <v>961.6800000000001</v>
      </c>
      <c r="I16" s="127">
        <v>144.50000000000003</v>
      </c>
      <c r="J16" s="127">
        <v>444.89</v>
      </c>
      <c r="K16" s="127">
        <v>384.52500000000003</v>
      </c>
      <c r="L16" s="211">
        <f t="shared" si="0"/>
        <v>12687.121</v>
      </c>
      <c r="M16" s="123"/>
      <c r="U16" s="6"/>
      <c r="V16" s="6"/>
      <c r="W16" s="6"/>
      <c r="X16" s="6"/>
    </row>
    <row r="17" spans="1:24" ht="12.75" customHeight="1">
      <c r="A17" s="55" t="s">
        <v>145</v>
      </c>
      <c r="B17" s="122">
        <v>605.39</v>
      </c>
      <c r="C17" s="122">
        <v>358.06</v>
      </c>
      <c r="D17" s="122">
        <v>1956.55</v>
      </c>
      <c r="E17" s="122">
        <v>409.49</v>
      </c>
      <c r="F17" s="122">
        <v>6356.570000000001</v>
      </c>
      <c r="G17" s="122">
        <v>246.27999999999997</v>
      </c>
      <c r="H17" s="122">
        <v>333.98</v>
      </c>
      <c r="I17" s="122">
        <v>63.38</v>
      </c>
      <c r="J17" s="122">
        <v>864.72</v>
      </c>
      <c r="K17" s="122">
        <v>617.22</v>
      </c>
      <c r="L17" s="210">
        <f t="shared" si="0"/>
        <v>11811.64</v>
      </c>
      <c r="M17" s="123"/>
      <c r="U17" s="6"/>
      <c r="V17" s="6"/>
      <c r="W17" s="6"/>
      <c r="X17" s="6"/>
    </row>
    <row r="18" spans="1:24" ht="12.75" customHeight="1">
      <c r="A18" s="126"/>
      <c r="B18" s="127"/>
      <c r="C18" s="127"/>
      <c r="D18" s="127"/>
      <c r="E18" s="127"/>
      <c r="F18" s="127"/>
      <c r="G18" s="127"/>
      <c r="H18" s="127"/>
      <c r="I18" s="127"/>
      <c r="J18" s="127"/>
      <c r="K18" s="127"/>
      <c r="L18" s="211"/>
      <c r="M18" s="86"/>
      <c r="U18" s="6"/>
      <c r="V18" s="6"/>
      <c r="W18" s="6"/>
      <c r="X18" s="6"/>
    </row>
    <row r="19" spans="1:24" ht="12.75" customHeight="1">
      <c r="A19" s="59" t="s">
        <v>0</v>
      </c>
      <c r="B19" s="61">
        <f>B7+B8+B10+B14+B15+B17</f>
        <v>4957.7300000000005</v>
      </c>
      <c r="C19" s="61">
        <f aca="true" t="shared" si="1" ref="C19:J19">C7+C8+C10+C14+C15+C17</f>
        <v>2614.725</v>
      </c>
      <c r="D19" s="61">
        <f t="shared" si="1"/>
        <v>8967.13</v>
      </c>
      <c r="E19" s="61">
        <f t="shared" si="1"/>
        <v>3073.99</v>
      </c>
      <c r="F19" s="61">
        <f t="shared" si="1"/>
        <v>44293.69</v>
      </c>
      <c r="G19" s="61">
        <f t="shared" si="1"/>
        <v>1745.43</v>
      </c>
      <c r="H19" s="61">
        <f t="shared" si="1"/>
        <v>7557.77</v>
      </c>
      <c r="I19" s="61">
        <f t="shared" si="1"/>
        <v>526.44</v>
      </c>
      <c r="J19" s="61">
        <f t="shared" si="1"/>
        <v>5262.53</v>
      </c>
      <c r="K19" s="61">
        <f>K7+K8+K10+K14+K15+K17</f>
        <v>2632.43</v>
      </c>
      <c r="L19" s="206">
        <f>L7+L8+L10+L14+L15+L17</f>
        <v>81631.86499999999</v>
      </c>
      <c r="M19" s="86"/>
      <c r="U19" s="6"/>
      <c r="V19" s="6"/>
      <c r="W19" s="6"/>
      <c r="X19" s="6"/>
    </row>
    <row r="20" spans="1:24" ht="12.75" customHeight="1">
      <c r="A20" s="32" t="s">
        <v>2</v>
      </c>
      <c r="B20" s="33">
        <f>B11+B12</f>
        <v>1333.5700000000002</v>
      </c>
      <c r="C20" s="33">
        <f aca="true" t="shared" si="2" ref="C20:K20">C11+C12</f>
        <v>807.6510000000001</v>
      </c>
      <c r="D20" s="33">
        <f t="shared" si="2"/>
        <v>2991.5</v>
      </c>
      <c r="E20" s="33">
        <f t="shared" si="2"/>
        <v>1014.5999999999999</v>
      </c>
      <c r="F20" s="33">
        <f t="shared" si="2"/>
        <v>10286.27</v>
      </c>
      <c r="G20" s="33">
        <f t="shared" si="2"/>
        <v>424.29</v>
      </c>
      <c r="H20" s="33">
        <f t="shared" si="2"/>
        <v>1404.48</v>
      </c>
      <c r="I20" s="33">
        <f t="shared" si="2"/>
        <v>77.231</v>
      </c>
      <c r="J20" s="33">
        <f t="shared" si="2"/>
        <v>1238.25</v>
      </c>
      <c r="K20" s="33">
        <f t="shared" si="2"/>
        <v>1427.33</v>
      </c>
      <c r="L20" s="207">
        <f>L11+L12</f>
        <v>21005.172</v>
      </c>
      <c r="M20" s="86"/>
      <c r="U20" s="6"/>
      <c r="V20" s="6"/>
      <c r="W20" s="6"/>
      <c r="X20" s="6"/>
    </row>
    <row r="21" spans="1:24" ht="12.75" customHeight="1">
      <c r="A21" s="62"/>
      <c r="B21" s="60"/>
      <c r="C21" s="60"/>
      <c r="D21" s="60"/>
      <c r="E21" s="60"/>
      <c r="F21" s="60"/>
      <c r="G21" s="60"/>
      <c r="H21" s="60"/>
      <c r="I21" s="60"/>
      <c r="J21" s="60"/>
      <c r="K21" s="60"/>
      <c r="L21" s="206"/>
      <c r="M21" s="86"/>
      <c r="U21" s="6"/>
      <c r="V21" s="6"/>
      <c r="W21" s="6"/>
      <c r="X21" s="6"/>
    </row>
    <row r="22" spans="1:24" ht="12.75" customHeight="1">
      <c r="A22" s="65" t="s">
        <v>5</v>
      </c>
      <c r="B22" s="66">
        <f>SUM(B7:B17)</f>
        <v>7875.502</v>
      </c>
      <c r="C22" s="66">
        <f aca="true" t="shared" si="3" ref="C22:K22">SUM(C7:C17)</f>
        <v>4757.3859999999995</v>
      </c>
      <c r="D22" s="66">
        <f t="shared" si="3"/>
        <v>17005.69</v>
      </c>
      <c r="E22" s="66">
        <f t="shared" si="3"/>
        <v>6128.74</v>
      </c>
      <c r="F22" s="66">
        <f t="shared" si="3"/>
        <v>74621.19</v>
      </c>
      <c r="G22" s="66">
        <f t="shared" si="3"/>
        <v>2964.6130000000003</v>
      </c>
      <c r="H22" s="66">
        <f t="shared" si="3"/>
        <v>11318.17</v>
      </c>
      <c r="I22" s="66">
        <f t="shared" si="3"/>
        <v>899.118</v>
      </c>
      <c r="J22" s="66">
        <f t="shared" si="3"/>
        <v>8197.640000000001</v>
      </c>
      <c r="K22" s="66">
        <f t="shared" si="3"/>
        <v>6001.174</v>
      </c>
      <c r="L22" s="208">
        <f>SUM(L7:L17)</f>
        <v>139769.223</v>
      </c>
      <c r="M22" s="86"/>
      <c r="U22" s="6"/>
      <c r="V22" s="6"/>
      <c r="W22" s="6"/>
      <c r="X22" s="6"/>
    </row>
    <row r="23" spans="1:20" s="78" customFormat="1" ht="12.75">
      <c r="A23" s="80"/>
      <c r="B23" s="80"/>
      <c r="C23" s="93"/>
      <c r="D23" s="79"/>
      <c r="E23" s="79"/>
      <c r="F23" s="79"/>
      <c r="G23" s="79"/>
      <c r="H23" s="80"/>
      <c r="I23" s="80"/>
      <c r="J23" s="93"/>
      <c r="K23" s="79"/>
      <c r="L23" s="79"/>
      <c r="M23" s="83"/>
      <c r="N23" s="83"/>
      <c r="O23" s="83"/>
      <c r="P23" s="83"/>
      <c r="Q23" s="83"/>
      <c r="R23" s="83"/>
      <c r="S23" s="83"/>
      <c r="T23" s="83"/>
    </row>
    <row r="24" spans="1:20" s="78" customFormat="1" ht="12.75">
      <c r="A24" s="80" t="s">
        <v>8</v>
      </c>
      <c r="B24" s="86"/>
      <c r="C24" s="86"/>
      <c r="D24" s="86"/>
      <c r="E24" s="86"/>
      <c r="F24" s="86"/>
      <c r="G24" s="86"/>
      <c r="H24" s="86"/>
      <c r="I24" s="86"/>
      <c r="J24" s="86"/>
      <c r="K24" s="86"/>
      <c r="L24" s="86"/>
      <c r="M24" s="86"/>
      <c r="N24" s="83"/>
      <c r="O24" s="83"/>
      <c r="P24" s="83"/>
      <c r="Q24" s="83"/>
      <c r="R24" s="83"/>
      <c r="S24" s="83"/>
      <c r="T24" s="83"/>
    </row>
    <row r="25" spans="1:20" s="78" customFormat="1" ht="12.75">
      <c r="A25" s="80"/>
      <c r="B25" s="86"/>
      <c r="C25" s="86"/>
      <c r="D25" s="86"/>
      <c r="E25" s="86"/>
      <c r="F25" s="86"/>
      <c r="G25" s="86"/>
      <c r="H25" s="86"/>
      <c r="I25" s="86"/>
      <c r="J25" s="86"/>
      <c r="K25" s="86"/>
      <c r="L25" s="86"/>
      <c r="M25" s="86"/>
      <c r="N25" s="83"/>
      <c r="O25" s="83"/>
      <c r="P25" s="83"/>
      <c r="Q25" s="83"/>
      <c r="R25" s="83"/>
      <c r="S25" s="83"/>
      <c r="T25" s="83"/>
    </row>
    <row r="26" spans="1:20" s="78" customFormat="1" ht="12.75">
      <c r="A26" s="96" t="s">
        <v>119</v>
      </c>
      <c r="B26" s="83"/>
      <c r="C26" s="83"/>
      <c r="D26" s="83"/>
      <c r="E26" s="83"/>
      <c r="F26" s="83"/>
      <c r="G26" s="83"/>
      <c r="H26" s="83"/>
      <c r="I26" s="83"/>
      <c r="J26" s="83"/>
      <c r="K26" s="83"/>
      <c r="L26" s="83"/>
      <c r="M26" s="86"/>
      <c r="N26" s="83"/>
      <c r="O26" s="83"/>
      <c r="P26" s="83"/>
      <c r="Q26" s="83"/>
      <c r="R26" s="83"/>
      <c r="S26" s="83"/>
      <c r="T26" s="83"/>
    </row>
    <row r="27" spans="1:20" s="78" customFormat="1" ht="12.75">
      <c r="A27" s="96" t="s">
        <v>120</v>
      </c>
      <c r="B27" s="83"/>
      <c r="C27" s="83"/>
      <c r="D27" s="83"/>
      <c r="E27" s="83"/>
      <c r="F27" s="83"/>
      <c r="G27" s="83"/>
      <c r="H27" s="83"/>
      <c r="I27" s="83"/>
      <c r="J27" s="83"/>
      <c r="K27" s="83"/>
      <c r="L27" s="83"/>
      <c r="M27" s="86"/>
      <c r="N27" s="83"/>
      <c r="O27" s="83"/>
      <c r="P27" s="83"/>
      <c r="Q27" s="83"/>
      <c r="R27" s="83"/>
      <c r="S27" s="83"/>
      <c r="T27" s="83"/>
    </row>
    <row r="28" spans="1:20" s="78" customFormat="1" ht="12.75">
      <c r="A28" s="83"/>
      <c r="B28" s="83"/>
      <c r="C28" s="83"/>
      <c r="D28" s="83"/>
      <c r="E28" s="83"/>
      <c r="F28" s="83"/>
      <c r="G28" s="83"/>
      <c r="H28" s="83"/>
      <c r="I28" s="83"/>
      <c r="J28" s="83"/>
      <c r="K28" s="83"/>
      <c r="L28" s="113"/>
      <c r="M28" s="83"/>
      <c r="N28" s="83"/>
      <c r="O28" s="83"/>
      <c r="P28" s="83"/>
      <c r="Q28" s="83"/>
      <c r="R28" s="83"/>
      <c r="S28" s="83"/>
      <c r="T28" s="83"/>
    </row>
    <row r="29" spans="1:20" s="78" customFormat="1" ht="12.75">
      <c r="A29" s="83"/>
      <c r="B29" s="6"/>
      <c r="C29" s="6"/>
      <c r="D29" s="6"/>
      <c r="E29" s="6"/>
      <c r="F29" s="6"/>
      <c r="G29" s="6"/>
      <c r="H29" s="6"/>
      <c r="I29" s="6"/>
      <c r="J29" s="6"/>
      <c r="K29" s="6"/>
      <c r="L29" s="6"/>
      <c r="M29" s="86"/>
      <c r="N29" s="83"/>
      <c r="O29" s="83"/>
      <c r="P29" s="83"/>
      <c r="Q29" s="83"/>
      <c r="R29" s="83"/>
      <c r="S29" s="83"/>
      <c r="T29" s="83"/>
    </row>
    <row r="30" spans="1:20" s="78" customFormat="1" ht="12.75">
      <c r="A30" s="83"/>
      <c r="B30" s="77"/>
      <c r="C30" s="77"/>
      <c r="D30" s="77"/>
      <c r="E30" s="77"/>
      <c r="F30" s="77"/>
      <c r="G30" s="77"/>
      <c r="H30" s="77"/>
      <c r="I30" s="77"/>
      <c r="J30" s="77"/>
      <c r="K30" s="77"/>
      <c r="L30" s="77"/>
      <c r="M30" s="83"/>
      <c r="N30" s="83"/>
      <c r="O30" s="83"/>
      <c r="P30" s="83"/>
      <c r="Q30" s="83"/>
      <c r="R30" s="83"/>
      <c r="S30" s="83"/>
      <c r="T30" s="83"/>
    </row>
    <row r="31" spans="1:20" s="78" customFormat="1" ht="12.75">
      <c r="A31" s="83"/>
      <c r="B31" s="97"/>
      <c r="C31" s="97"/>
      <c r="D31" s="97"/>
      <c r="E31" s="97"/>
      <c r="F31" s="97"/>
      <c r="G31" s="97"/>
      <c r="H31" s="97"/>
      <c r="I31" s="97"/>
      <c r="J31" s="97"/>
      <c r="K31" s="97"/>
      <c r="L31" s="97"/>
      <c r="M31" s="83"/>
      <c r="N31" s="83"/>
      <c r="O31" s="83"/>
      <c r="P31" s="83"/>
      <c r="Q31" s="83"/>
      <c r="R31" s="83"/>
      <c r="S31" s="83"/>
      <c r="T31" s="83"/>
    </row>
    <row r="32" spans="1:20" s="78" customFormat="1" ht="12.75">
      <c r="A32" s="83"/>
      <c r="B32" s="97"/>
      <c r="C32" s="97"/>
      <c r="D32" s="97"/>
      <c r="E32" s="97"/>
      <c r="F32" s="97"/>
      <c r="G32" s="97"/>
      <c r="H32" s="97"/>
      <c r="I32" s="97"/>
      <c r="J32" s="97"/>
      <c r="K32" s="97"/>
      <c r="L32" s="97"/>
      <c r="M32" s="83"/>
      <c r="N32" s="83"/>
      <c r="O32" s="83"/>
      <c r="P32" s="83"/>
      <c r="Q32" s="83"/>
      <c r="R32" s="83"/>
      <c r="S32" s="83"/>
      <c r="T32" s="83"/>
    </row>
    <row r="33" spans="1:20" s="78" customFormat="1" ht="12.75">
      <c r="A33" s="83"/>
      <c r="B33" s="97"/>
      <c r="C33" s="97"/>
      <c r="D33" s="97"/>
      <c r="E33" s="97"/>
      <c r="F33" s="97"/>
      <c r="G33" s="97"/>
      <c r="H33" s="97"/>
      <c r="I33" s="97"/>
      <c r="J33" s="97"/>
      <c r="K33" s="97"/>
      <c r="L33" s="97"/>
      <c r="M33" s="83"/>
      <c r="N33" s="83"/>
      <c r="O33" s="83"/>
      <c r="P33" s="83"/>
      <c r="Q33" s="83"/>
      <c r="R33" s="83"/>
      <c r="S33" s="83"/>
      <c r="T33" s="83"/>
    </row>
    <row r="34" spans="2:20" s="78" customFormat="1" ht="12.75">
      <c r="B34" s="97"/>
      <c r="C34" s="97"/>
      <c r="D34" s="97"/>
      <c r="E34" s="97"/>
      <c r="F34" s="97"/>
      <c r="G34" s="97"/>
      <c r="H34" s="97"/>
      <c r="I34" s="97"/>
      <c r="J34" s="97"/>
      <c r="K34" s="97"/>
      <c r="L34" s="97"/>
      <c r="M34" s="83"/>
      <c r="N34" s="83"/>
      <c r="O34" s="83"/>
      <c r="P34" s="83"/>
      <c r="Q34" s="83"/>
      <c r="R34" s="83"/>
      <c r="S34" s="83"/>
      <c r="T34" s="83"/>
    </row>
    <row r="35" spans="2:20" s="78" customFormat="1" ht="12.75">
      <c r="B35" s="97"/>
      <c r="C35" s="97"/>
      <c r="D35" s="97"/>
      <c r="E35" s="97"/>
      <c r="F35" s="97"/>
      <c r="G35" s="97"/>
      <c r="H35" s="97"/>
      <c r="I35" s="97"/>
      <c r="J35" s="97"/>
      <c r="K35" s="97"/>
      <c r="L35" s="97"/>
      <c r="M35" s="83"/>
      <c r="N35" s="83"/>
      <c r="O35" s="83"/>
      <c r="P35" s="83"/>
      <c r="Q35" s="83"/>
      <c r="R35" s="83"/>
      <c r="S35" s="83"/>
      <c r="T35" s="83"/>
    </row>
    <row r="36" spans="2:20" s="78" customFormat="1" ht="12.75">
      <c r="B36" s="97"/>
      <c r="C36" s="97"/>
      <c r="D36" s="97"/>
      <c r="E36" s="97"/>
      <c r="F36" s="97"/>
      <c r="G36" s="97"/>
      <c r="H36" s="97"/>
      <c r="I36" s="97"/>
      <c r="J36" s="97"/>
      <c r="K36" s="97"/>
      <c r="L36" s="97"/>
      <c r="M36" s="83"/>
      <c r="N36" s="83"/>
      <c r="O36" s="83"/>
      <c r="P36" s="83"/>
      <c r="Q36" s="83"/>
      <c r="R36" s="83"/>
      <c r="S36" s="83"/>
      <c r="T36" s="83"/>
    </row>
    <row r="37" spans="2:20" s="78" customFormat="1" ht="12.75">
      <c r="B37" s="97"/>
      <c r="C37" s="97"/>
      <c r="D37" s="97"/>
      <c r="E37" s="97"/>
      <c r="F37" s="97"/>
      <c r="G37" s="97"/>
      <c r="H37" s="97"/>
      <c r="I37" s="97"/>
      <c r="J37" s="97"/>
      <c r="K37" s="97"/>
      <c r="L37" s="97"/>
      <c r="M37" s="83"/>
      <c r="N37" s="83"/>
      <c r="O37" s="83"/>
      <c r="P37" s="83"/>
      <c r="Q37" s="83"/>
      <c r="R37" s="83"/>
      <c r="S37" s="83"/>
      <c r="T37" s="83"/>
    </row>
    <row r="38" spans="2:20" s="78" customFormat="1" ht="12.75">
      <c r="B38" s="97"/>
      <c r="C38" s="97"/>
      <c r="D38" s="97"/>
      <c r="E38" s="97"/>
      <c r="F38" s="97"/>
      <c r="G38" s="97"/>
      <c r="H38" s="97"/>
      <c r="I38" s="97"/>
      <c r="J38" s="97"/>
      <c r="K38" s="97"/>
      <c r="L38" s="97"/>
      <c r="M38" s="83"/>
      <c r="N38" s="83"/>
      <c r="O38" s="83"/>
      <c r="P38" s="83"/>
      <c r="Q38" s="83"/>
      <c r="R38" s="83"/>
      <c r="S38" s="83"/>
      <c r="T38" s="83"/>
    </row>
    <row r="39" spans="2:20" s="78" customFormat="1" ht="12.75">
      <c r="B39" s="97"/>
      <c r="C39" s="97"/>
      <c r="D39" s="97"/>
      <c r="E39" s="97"/>
      <c r="F39" s="97"/>
      <c r="G39" s="97"/>
      <c r="H39" s="97"/>
      <c r="I39" s="97"/>
      <c r="J39" s="97"/>
      <c r="K39" s="97"/>
      <c r="L39" s="97"/>
      <c r="M39" s="83"/>
      <c r="N39" s="83"/>
      <c r="O39" s="83"/>
      <c r="P39" s="83"/>
      <c r="Q39" s="83"/>
      <c r="R39" s="83"/>
      <c r="S39" s="83"/>
      <c r="T39" s="83"/>
    </row>
    <row r="40" spans="2:20" s="78" customFormat="1" ht="12.75">
      <c r="B40" s="97"/>
      <c r="C40" s="97"/>
      <c r="D40" s="97"/>
      <c r="E40" s="97"/>
      <c r="F40" s="97"/>
      <c r="G40" s="97"/>
      <c r="H40" s="97"/>
      <c r="I40" s="97"/>
      <c r="J40" s="97"/>
      <c r="K40" s="97"/>
      <c r="L40" s="97"/>
      <c r="M40" s="83"/>
      <c r="N40" s="83"/>
      <c r="O40" s="83"/>
      <c r="P40" s="83"/>
      <c r="Q40" s="83"/>
      <c r="R40" s="83"/>
      <c r="S40" s="83"/>
      <c r="T40" s="83"/>
    </row>
    <row r="41" spans="2:20" s="78" customFormat="1" ht="12.75">
      <c r="B41" s="97"/>
      <c r="C41" s="97"/>
      <c r="D41" s="97"/>
      <c r="E41" s="97"/>
      <c r="F41" s="97"/>
      <c r="G41" s="97"/>
      <c r="H41" s="97"/>
      <c r="I41" s="97"/>
      <c r="J41" s="97"/>
      <c r="K41" s="97"/>
      <c r="L41" s="97"/>
      <c r="M41" s="83"/>
      <c r="N41" s="83"/>
      <c r="O41" s="83"/>
      <c r="P41" s="83"/>
      <c r="Q41" s="83"/>
      <c r="R41" s="83"/>
      <c r="S41" s="83"/>
      <c r="T41" s="83"/>
    </row>
    <row r="42" spans="2:20" s="78" customFormat="1" ht="12.75">
      <c r="B42" s="97"/>
      <c r="C42" s="97"/>
      <c r="D42" s="97"/>
      <c r="E42" s="97"/>
      <c r="F42" s="97"/>
      <c r="G42" s="97"/>
      <c r="H42" s="97"/>
      <c r="I42" s="97"/>
      <c r="J42" s="97"/>
      <c r="K42" s="97"/>
      <c r="L42" s="97"/>
      <c r="M42" s="83"/>
      <c r="N42" s="83"/>
      <c r="O42" s="83"/>
      <c r="P42" s="83"/>
      <c r="Q42" s="83"/>
      <c r="R42" s="83"/>
      <c r="S42" s="83"/>
      <c r="T42" s="83"/>
    </row>
    <row r="43" spans="2:20" s="78" customFormat="1" ht="12.75">
      <c r="B43" s="97"/>
      <c r="C43" s="97"/>
      <c r="D43" s="97"/>
      <c r="E43" s="97"/>
      <c r="F43" s="97"/>
      <c r="G43" s="97"/>
      <c r="H43" s="97"/>
      <c r="I43" s="97"/>
      <c r="J43" s="97"/>
      <c r="K43" s="97"/>
      <c r="L43" s="97"/>
      <c r="M43" s="83"/>
      <c r="N43" s="83"/>
      <c r="O43" s="83"/>
      <c r="P43" s="83"/>
      <c r="Q43" s="83"/>
      <c r="R43" s="83"/>
      <c r="S43" s="83"/>
      <c r="T43" s="83"/>
    </row>
  </sheetData>
  <sheetProtection/>
  <printOptions/>
  <pageMargins left="0.7" right="0.7" top="0.75" bottom="0.75" header="0.3" footer="0.3"/>
  <pageSetup fitToHeight="1" fitToWidth="1" horizontalDpi="600" verticalDpi="600" orientation="landscape" paperSize="9" scale="70" r:id="rId1"/>
  <headerFooter>
    <oddHeader>&amp;L&amp;"Arial,Bold"Quarterly provisional figures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43"/>
  <sheetViews>
    <sheetView showGridLines="0" zoomScale="85" zoomScaleNormal="85" workbookViewId="0" topLeftCell="A1">
      <selection activeCell="A1" sqref="A1"/>
    </sheetView>
  </sheetViews>
  <sheetFormatPr defaultColWidth="9.140625" defaultRowHeight="12.75"/>
  <cols>
    <col min="1" max="1" width="34.28125" style="0" customWidth="1"/>
    <col min="2" max="8" width="14.28125" style="2" customWidth="1"/>
    <col min="9" max="12" width="14.28125" style="0" customWidth="1"/>
    <col min="13" max="20" width="9.140625" style="78" customWidth="1"/>
  </cols>
  <sheetData>
    <row r="1" spans="1:13" ht="12.75">
      <c r="A1" s="19" t="s">
        <v>214</v>
      </c>
      <c r="B1" s="19"/>
      <c r="C1" s="19"/>
      <c r="D1" s="19"/>
      <c r="E1" s="19"/>
      <c r="F1" s="19"/>
      <c r="G1" s="19"/>
      <c r="H1" s="31"/>
      <c r="I1" s="31"/>
      <c r="J1" s="22"/>
      <c r="K1" s="22"/>
      <c r="L1" s="22"/>
      <c r="M1" s="81"/>
    </row>
    <row r="2" spans="1:13" ht="12.75">
      <c r="A2" s="110" t="s">
        <v>220</v>
      </c>
      <c r="B2" s="19"/>
      <c r="C2" s="19"/>
      <c r="D2" s="19"/>
      <c r="E2" s="19"/>
      <c r="F2" s="19"/>
      <c r="G2" s="19"/>
      <c r="H2" s="31"/>
      <c r="I2" s="31"/>
      <c r="J2" s="22"/>
      <c r="K2" s="22"/>
      <c r="L2" s="22"/>
      <c r="M2" s="81"/>
    </row>
    <row r="3" spans="1:13" ht="12.75">
      <c r="A3" s="19"/>
      <c r="B3" s="19"/>
      <c r="C3" s="19"/>
      <c r="D3" s="19"/>
      <c r="E3" s="19"/>
      <c r="F3" s="19"/>
      <c r="G3" s="19"/>
      <c r="H3" s="31"/>
      <c r="I3" s="31"/>
      <c r="J3" s="22"/>
      <c r="K3" s="22"/>
      <c r="L3" s="22"/>
      <c r="M3" s="81"/>
    </row>
    <row r="4" spans="1:13" ht="12.75">
      <c r="A4" s="20"/>
      <c r="B4" s="26"/>
      <c r="C4" s="26"/>
      <c r="D4" s="26"/>
      <c r="E4" s="26"/>
      <c r="F4" s="26"/>
      <c r="G4" s="31"/>
      <c r="H4" s="31"/>
      <c r="I4" s="31"/>
      <c r="J4" s="22"/>
      <c r="K4" s="22"/>
      <c r="L4" s="21" t="s">
        <v>55</v>
      </c>
      <c r="M4" s="81"/>
    </row>
    <row r="5" spans="1:20" s="18" customFormat="1" ht="75" customHeight="1">
      <c r="A5" s="63" t="s">
        <v>146</v>
      </c>
      <c r="B5" s="64" t="s">
        <v>13</v>
      </c>
      <c r="C5" s="64" t="s">
        <v>18</v>
      </c>
      <c r="D5" s="64" t="s">
        <v>86</v>
      </c>
      <c r="E5" s="64" t="s">
        <v>32</v>
      </c>
      <c r="F5" s="64" t="s">
        <v>33</v>
      </c>
      <c r="G5" s="64" t="s">
        <v>87</v>
      </c>
      <c r="H5" s="64" t="s">
        <v>88</v>
      </c>
      <c r="I5" s="64" t="s">
        <v>35</v>
      </c>
      <c r="J5" s="64" t="s">
        <v>34</v>
      </c>
      <c r="K5" s="64" t="s">
        <v>151</v>
      </c>
      <c r="L5" s="64" t="s">
        <v>180</v>
      </c>
      <c r="M5" s="194"/>
      <c r="N5" s="82"/>
      <c r="O5" s="82"/>
      <c r="P5" s="82"/>
      <c r="Q5" s="82"/>
      <c r="R5" s="82"/>
      <c r="S5" s="82"/>
      <c r="T5" s="82"/>
    </row>
    <row r="6" spans="1:21" ht="12.75" customHeight="1">
      <c r="A6" s="30"/>
      <c r="B6" s="72"/>
      <c r="C6" s="72"/>
      <c r="D6" s="72"/>
      <c r="E6" s="72"/>
      <c r="F6" s="72"/>
      <c r="G6" s="72"/>
      <c r="H6" s="34"/>
      <c r="I6" s="75"/>
      <c r="J6" s="22"/>
      <c r="K6" s="9"/>
      <c r="L6" s="17"/>
      <c r="M6" s="81"/>
      <c r="U6" s="16"/>
    </row>
    <row r="7" spans="1:13" ht="12.75" customHeight="1">
      <c r="A7" s="55" t="s">
        <v>137</v>
      </c>
      <c r="B7" s="56">
        <v>637.13</v>
      </c>
      <c r="C7" s="122">
        <v>136.31</v>
      </c>
      <c r="D7" s="122">
        <v>837.73</v>
      </c>
      <c r="E7" s="122">
        <v>335.84000000000003</v>
      </c>
      <c r="F7" s="122">
        <v>5798.56</v>
      </c>
      <c r="G7" s="122">
        <v>0</v>
      </c>
      <c r="H7" s="122">
        <v>0</v>
      </c>
      <c r="I7" s="122">
        <v>1.36</v>
      </c>
      <c r="J7" s="122">
        <v>0</v>
      </c>
      <c r="K7" s="122">
        <v>110.77</v>
      </c>
      <c r="L7" s="210">
        <f>SUM(B7:K7)</f>
        <v>7857.700000000001</v>
      </c>
      <c r="M7" s="81"/>
    </row>
    <row r="8" spans="1:13" ht="12.75" customHeight="1">
      <c r="A8" s="126" t="s">
        <v>138</v>
      </c>
      <c r="B8" s="127">
        <v>774.35</v>
      </c>
      <c r="C8" s="127">
        <v>222</v>
      </c>
      <c r="D8" s="127">
        <v>1584</v>
      </c>
      <c r="E8" s="127">
        <v>541</v>
      </c>
      <c r="F8" s="127">
        <v>6213</v>
      </c>
      <c r="G8" s="127">
        <v>8.22</v>
      </c>
      <c r="H8" s="127">
        <v>0</v>
      </c>
      <c r="I8" s="127">
        <v>0</v>
      </c>
      <c r="J8" s="127">
        <v>0</v>
      </c>
      <c r="K8" s="127">
        <v>427</v>
      </c>
      <c r="L8" s="211">
        <f aca="true" t="shared" si="0" ref="L8:L17">SUM(B8:K8)</f>
        <v>9769.57</v>
      </c>
      <c r="M8" s="81"/>
    </row>
    <row r="9" spans="1:13" ht="12.75" customHeight="1">
      <c r="A9" s="55" t="s">
        <v>139</v>
      </c>
      <c r="B9" s="122">
        <v>226.42000000000002</v>
      </c>
      <c r="C9" s="122">
        <v>214.79</v>
      </c>
      <c r="D9" s="122">
        <v>2146.56</v>
      </c>
      <c r="E9" s="122">
        <v>787.25</v>
      </c>
      <c r="F9" s="122">
        <v>7813.98</v>
      </c>
      <c r="G9" s="122">
        <v>3.9499999999999997</v>
      </c>
      <c r="H9" s="122">
        <v>0</v>
      </c>
      <c r="I9" s="122">
        <v>22.27</v>
      </c>
      <c r="J9" s="122">
        <v>0</v>
      </c>
      <c r="K9" s="122">
        <v>688.04</v>
      </c>
      <c r="L9" s="210">
        <f t="shared" si="0"/>
        <v>11903.260000000002</v>
      </c>
      <c r="M9" s="81"/>
    </row>
    <row r="10" spans="1:13" ht="12.75" customHeight="1">
      <c r="A10" s="126" t="s">
        <v>1</v>
      </c>
      <c r="B10" s="127">
        <v>692.5</v>
      </c>
      <c r="C10" s="127">
        <v>253.94500000000002</v>
      </c>
      <c r="D10" s="127">
        <v>1731.17</v>
      </c>
      <c r="E10" s="127">
        <v>623.6</v>
      </c>
      <c r="F10" s="127">
        <v>6964.3</v>
      </c>
      <c r="G10" s="127">
        <v>0</v>
      </c>
      <c r="H10" s="127">
        <v>0</v>
      </c>
      <c r="I10" s="127">
        <v>0.98</v>
      </c>
      <c r="J10" s="127">
        <v>0</v>
      </c>
      <c r="K10" s="127">
        <v>396.68</v>
      </c>
      <c r="L10" s="211">
        <f t="shared" si="0"/>
        <v>10663.175</v>
      </c>
      <c r="M10" s="81"/>
    </row>
    <row r="11" spans="1:13" ht="12.75" customHeight="1">
      <c r="A11" s="55" t="s">
        <v>140</v>
      </c>
      <c r="B11" s="122">
        <v>490.73</v>
      </c>
      <c r="C11" s="122">
        <v>102.67</v>
      </c>
      <c r="D11" s="122">
        <v>1415.17</v>
      </c>
      <c r="E11" s="122">
        <v>335.78</v>
      </c>
      <c r="F11" s="122">
        <v>4596.12</v>
      </c>
      <c r="G11" s="122">
        <v>7.22</v>
      </c>
      <c r="H11" s="122">
        <v>0</v>
      </c>
      <c r="I11" s="122">
        <v>9.91</v>
      </c>
      <c r="J11" s="122">
        <v>0</v>
      </c>
      <c r="K11" s="122">
        <v>522.5899999999999</v>
      </c>
      <c r="L11" s="210">
        <f t="shared" si="0"/>
        <v>7480.1900000000005</v>
      </c>
      <c r="M11" s="81"/>
    </row>
    <row r="12" spans="1:13" ht="12.75" customHeight="1">
      <c r="A12" s="126" t="s">
        <v>141</v>
      </c>
      <c r="B12" s="127">
        <v>698.71</v>
      </c>
      <c r="C12" s="127">
        <v>168.8</v>
      </c>
      <c r="D12" s="127">
        <v>1208.08</v>
      </c>
      <c r="E12" s="127">
        <v>437.42</v>
      </c>
      <c r="F12" s="127">
        <v>3394.88</v>
      </c>
      <c r="G12" s="127">
        <v>0</v>
      </c>
      <c r="H12" s="127">
        <v>0</v>
      </c>
      <c r="I12" s="127">
        <v>0</v>
      </c>
      <c r="J12" s="127">
        <v>0</v>
      </c>
      <c r="K12" s="127">
        <v>422.75</v>
      </c>
      <c r="L12" s="211">
        <f t="shared" si="0"/>
        <v>6330.64</v>
      </c>
      <c r="M12" s="81"/>
    </row>
    <row r="13" spans="1:13" ht="12.75" customHeight="1">
      <c r="A13" s="55" t="s">
        <v>142</v>
      </c>
      <c r="B13" s="122">
        <v>546.1</v>
      </c>
      <c r="C13" s="122">
        <v>136.51999999999998</v>
      </c>
      <c r="D13" s="122">
        <v>962.6299999999999</v>
      </c>
      <c r="E13" s="122">
        <v>414.03000000000003</v>
      </c>
      <c r="F13" s="122">
        <v>1776.2199999999998</v>
      </c>
      <c r="G13" s="122">
        <v>0</v>
      </c>
      <c r="H13" s="122">
        <v>0</v>
      </c>
      <c r="I13" s="122">
        <v>0</v>
      </c>
      <c r="J13" s="122">
        <v>0</v>
      </c>
      <c r="K13" s="122">
        <v>323.96</v>
      </c>
      <c r="L13" s="210">
        <f t="shared" si="0"/>
        <v>4159.46</v>
      </c>
      <c r="M13" s="81"/>
    </row>
    <row r="14" spans="1:13" ht="12.75" customHeight="1">
      <c r="A14" s="126" t="s">
        <v>143</v>
      </c>
      <c r="B14" s="127">
        <v>292.24</v>
      </c>
      <c r="C14" s="127">
        <v>140.43</v>
      </c>
      <c r="D14" s="127">
        <v>939.48</v>
      </c>
      <c r="E14" s="127">
        <v>344.16</v>
      </c>
      <c r="F14" s="127">
        <v>5625.84</v>
      </c>
      <c r="G14" s="127">
        <v>0</v>
      </c>
      <c r="H14" s="127">
        <v>0</v>
      </c>
      <c r="I14" s="127">
        <v>0.66</v>
      </c>
      <c r="J14" s="127">
        <v>0</v>
      </c>
      <c r="K14" s="127">
        <v>197.46</v>
      </c>
      <c r="L14" s="211">
        <f t="shared" si="0"/>
        <v>7540.27</v>
      </c>
      <c r="M14" s="81"/>
    </row>
    <row r="15" spans="1:13" ht="12.75" customHeight="1">
      <c r="A15" s="55" t="s">
        <v>144</v>
      </c>
      <c r="B15" s="122">
        <v>700.01</v>
      </c>
      <c r="C15" s="122">
        <v>107.68</v>
      </c>
      <c r="D15" s="122">
        <v>636.91</v>
      </c>
      <c r="E15" s="122">
        <v>265.10999999999996</v>
      </c>
      <c r="F15" s="122">
        <v>6057.74</v>
      </c>
      <c r="G15" s="122">
        <v>0</v>
      </c>
      <c r="H15" s="122">
        <v>0</v>
      </c>
      <c r="I15" s="122">
        <v>1.28</v>
      </c>
      <c r="J15" s="122">
        <v>0</v>
      </c>
      <c r="K15" s="122">
        <v>62.43</v>
      </c>
      <c r="L15" s="210">
        <f t="shared" si="0"/>
        <v>7831.16</v>
      </c>
      <c r="M15" s="81"/>
    </row>
    <row r="16" spans="1:13" ht="12.75" customHeight="1">
      <c r="A16" s="126" t="s">
        <v>85</v>
      </c>
      <c r="B16" s="127">
        <v>571.49</v>
      </c>
      <c r="C16" s="127">
        <v>172.83</v>
      </c>
      <c r="D16" s="127">
        <v>1312.25</v>
      </c>
      <c r="E16" s="127">
        <v>433.96999999999997</v>
      </c>
      <c r="F16" s="127">
        <v>4745.62</v>
      </c>
      <c r="G16" s="127">
        <v>0.46</v>
      </c>
      <c r="H16" s="127">
        <v>0</v>
      </c>
      <c r="I16" s="127">
        <v>102.754</v>
      </c>
      <c r="J16" s="127">
        <v>29.3</v>
      </c>
      <c r="K16" s="127">
        <v>349.35</v>
      </c>
      <c r="L16" s="211">
        <f t="shared" si="0"/>
        <v>7718.024</v>
      </c>
      <c r="M16" s="81"/>
    </row>
    <row r="17" spans="1:13" ht="12.75" customHeight="1">
      <c r="A17" s="55" t="s">
        <v>145</v>
      </c>
      <c r="B17" s="122">
        <v>536.97</v>
      </c>
      <c r="C17" s="122">
        <v>117.75</v>
      </c>
      <c r="D17" s="122">
        <v>1793.24</v>
      </c>
      <c r="E17" s="122">
        <v>367.77</v>
      </c>
      <c r="F17" s="122">
        <v>5435.81</v>
      </c>
      <c r="G17" s="122">
        <v>1.36</v>
      </c>
      <c r="H17" s="122">
        <v>0</v>
      </c>
      <c r="I17" s="122">
        <v>10.17</v>
      </c>
      <c r="J17" s="122">
        <v>0</v>
      </c>
      <c r="K17" s="122">
        <v>529.64</v>
      </c>
      <c r="L17" s="210">
        <f t="shared" si="0"/>
        <v>8792.710000000001</v>
      </c>
      <c r="M17" s="81"/>
    </row>
    <row r="18" spans="1:13" ht="12.75" customHeight="1">
      <c r="A18" s="126"/>
      <c r="B18" s="127"/>
      <c r="C18" s="127"/>
      <c r="D18" s="127"/>
      <c r="E18" s="127"/>
      <c r="F18" s="127"/>
      <c r="G18" s="127"/>
      <c r="H18" s="127"/>
      <c r="I18" s="127"/>
      <c r="J18" s="127"/>
      <c r="K18" s="127"/>
      <c r="L18" s="211"/>
      <c r="M18" s="81"/>
    </row>
    <row r="19" spans="1:13" ht="12.75" customHeight="1">
      <c r="A19" s="59" t="s">
        <v>0</v>
      </c>
      <c r="B19" s="61">
        <f>B7+B8+B10+B14+B15+B17</f>
        <v>3633.2000000000007</v>
      </c>
      <c r="C19" s="61">
        <f aca="true" t="shared" si="1" ref="C19:J19">C7+C8+C10+C14+C15+C17</f>
        <v>978.115</v>
      </c>
      <c r="D19" s="61">
        <f t="shared" si="1"/>
        <v>7522.529999999999</v>
      </c>
      <c r="E19" s="61">
        <f t="shared" si="1"/>
        <v>2477.48</v>
      </c>
      <c r="F19" s="61">
        <f t="shared" si="1"/>
        <v>36095.25</v>
      </c>
      <c r="G19" s="61">
        <f t="shared" si="1"/>
        <v>9.58</v>
      </c>
      <c r="H19" s="61">
        <f t="shared" si="1"/>
        <v>0</v>
      </c>
      <c r="I19" s="61">
        <f t="shared" si="1"/>
        <v>14.45</v>
      </c>
      <c r="J19" s="61">
        <f t="shared" si="1"/>
        <v>0</v>
      </c>
      <c r="K19" s="61">
        <f>K7+K8+K10+K14+K15+K17</f>
        <v>1723.98</v>
      </c>
      <c r="L19" s="206">
        <f>L7+L8+L10+L14+L15+L17</f>
        <v>52454.585</v>
      </c>
      <c r="M19" s="81"/>
    </row>
    <row r="20" spans="1:13" ht="12.75" customHeight="1">
      <c r="A20" s="32" t="s">
        <v>2</v>
      </c>
      <c r="B20" s="33">
        <f>B11+B12</f>
        <v>1189.44</v>
      </c>
      <c r="C20" s="33">
        <f aca="true" t="shared" si="2" ref="C20:J20">C11+C12</f>
        <v>271.47</v>
      </c>
      <c r="D20" s="33">
        <f t="shared" si="2"/>
        <v>2623.25</v>
      </c>
      <c r="E20" s="33">
        <f t="shared" si="2"/>
        <v>773.2</v>
      </c>
      <c r="F20" s="33">
        <f t="shared" si="2"/>
        <v>7991</v>
      </c>
      <c r="G20" s="33">
        <f t="shared" si="2"/>
        <v>7.22</v>
      </c>
      <c r="H20" s="33">
        <f t="shared" si="2"/>
        <v>0</v>
      </c>
      <c r="I20" s="33">
        <f t="shared" si="2"/>
        <v>9.91</v>
      </c>
      <c r="J20" s="33">
        <f t="shared" si="2"/>
        <v>0</v>
      </c>
      <c r="K20" s="33">
        <f>K11+K12</f>
        <v>945.3399999999999</v>
      </c>
      <c r="L20" s="207">
        <f>L11+L12</f>
        <v>13810.830000000002</v>
      </c>
      <c r="M20" s="81"/>
    </row>
    <row r="21" spans="1:13" ht="12.75" customHeight="1">
      <c r="A21" s="62"/>
      <c r="B21" s="60"/>
      <c r="C21" s="60"/>
      <c r="D21" s="60"/>
      <c r="E21" s="60"/>
      <c r="F21" s="60"/>
      <c r="G21" s="60"/>
      <c r="H21" s="60"/>
      <c r="I21" s="60"/>
      <c r="J21" s="60"/>
      <c r="K21" s="60"/>
      <c r="L21" s="206"/>
      <c r="M21" s="81"/>
    </row>
    <row r="22" spans="1:13" ht="12.75" customHeight="1">
      <c r="A22" s="65" t="s">
        <v>5</v>
      </c>
      <c r="B22" s="66">
        <f>SUM(B7:B17)</f>
        <v>6166.650000000001</v>
      </c>
      <c r="C22" s="66">
        <f aca="true" t="shared" si="3" ref="C22:J22">SUM(C7:C17)</f>
        <v>1773.7250000000001</v>
      </c>
      <c r="D22" s="66">
        <f t="shared" si="3"/>
        <v>14567.219999999998</v>
      </c>
      <c r="E22" s="66">
        <f t="shared" si="3"/>
        <v>4885.93</v>
      </c>
      <c r="F22" s="66">
        <f t="shared" si="3"/>
        <v>58422.06999999999</v>
      </c>
      <c r="G22" s="66">
        <f t="shared" si="3"/>
        <v>21.21</v>
      </c>
      <c r="H22" s="66">
        <f t="shared" si="3"/>
        <v>0</v>
      </c>
      <c r="I22" s="66">
        <f t="shared" si="3"/>
        <v>149.384</v>
      </c>
      <c r="J22" s="66">
        <f t="shared" si="3"/>
        <v>29.3</v>
      </c>
      <c r="K22" s="66">
        <f>SUM(K7:K17)</f>
        <v>4030.6699999999996</v>
      </c>
      <c r="L22" s="208">
        <f>SUM(L7:L17)</f>
        <v>90046.15900000001</v>
      </c>
      <c r="M22" s="81"/>
    </row>
    <row r="23" spans="1:12" s="78" customFormat="1" ht="12.75">
      <c r="A23" s="80"/>
      <c r="B23" s="80"/>
      <c r="C23" s="93"/>
      <c r="D23" s="79"/>
      <c r="E23" s="79"/>
      <c r="F23" s="79"/>
      <c r="G23" s="79"/>
      <c r="H23" s="80"/>
      <c r="I23" s="80"/>
      <c r="J23" s="93"/>
      <c r="K23" s="79"/>
      <c r="L23" s="79"/>
    </row>
    <row r="24" spans="1:13" s="78" customFormat="1" ht="12.75">
      <c r="A24" s="80" t="s">
        <v>8</v>
      </c>
      <c r="B24" s="86"/>
      <c r="C24" s="86"/>
      <c r="D24" s="86"/>
      <c r="E24" s="86"/>
      <c r="F24" s="86"/>
      <c r="G24" s="86"/>
      <c r="H24" s="86"/>
      <c r="I24" s="86"/>
      <c r="J24" s="86"/>
      <c r="K24" s="86"/>
      <c r="L24" s="86"/>
      <c r="M24" s="81"/>
    </row>
    <row r="25" spans="1:13" s="78" customFormat="1" ht="12.75">
      <c r="A25" s="81"/>
      <c r="B25" s="86"/>
      <c r="C25" s="86"/>
      <c r="D25" s="86"/>
      <c r="E25" s="86"/>
      <c r="F25" s="86"/>
      <c r="G25" s="86"/>
      <c r="H25" s="86"/>
      <c r="I25" s="86"/>
      <c r="J25" s="86"/>
      <c r="K25" s="86"/>
      <c r="L25" s="86"/>
      <c r="M25" s="81"/>
    </row>
    <row r="26" spans="2:12" s="78" customFormat="1" ht="12.75">
      <c r="B26" s="83"/>
      <c r="C26" s="83"/>
      <c r="D26" s="83"/>
      <c r="E26" s="83"/>
      <c r="F26" s="83"/>
      <c r="G26" s="83"/>
      <c r="H26" s="83"/>
      <c r="I26" s="83"/>
      <c r="J26" s="83"/>
      <c r="K26" s="83"/>
      <c r="L26" s="83"/>
    </row>
    <row r="27" spans="2:12" s="78" customFormat="1" ht="12.75">
      <c r="B27" s="83"/>
      <c r="C27" s="83"/>
      <c r="D27" s="83"/>
      <c r="E27" s="83"/>
      <c r="F27" s="83"/>
      <c r="G27" s="83"/>
      <c r="H27" s="83"/>
      <c r="I27" s="83"/>
      <c r="J27" s="83"/>
      <c r="K27" s="83"/>
      <c r="L27" s="83"/>
    </row>
    <row r="28" spans="2:12" s="78" customFormat="1" ht="12.75">
      <c r="B28" s="83"/>
      <c r="C28" s="83"/>
      <c r="D28" s="83"/>
      <c r="E28" s="83"/>
      <c r="F28" s="83"/>
      <c r="G28" s="83"/>
      <c r="H28" s="83"/>
      <c r="I28" s="83"/>
      <c r="J28" s="83"/>
      <c r="K28" s="83"/>
      <c r="L28" s="83"/>
    </row>
    <row r="29" spans="2:8" s="78" customFormat="1" ht="12.75">
      <c r="B29" s="97"/>
      <c r="C29" s="97"/>
      <c r="D29" s="97"/>
      <c r="E29" s="97"/>
      <c r="F29" s="97"/>
      <c r="G29" s="97"/>
      <c r="H29" s="97"/>
    </row>
    <row r="30" spans="2:8" s="78" customFormat="1" ht="12.75">
      <c r="B30" s="97"/>
      <c r="C30" s="97"/>
      <c r="D30" s="97"/>
      <c r="E30" s="97"/>
      <c r="F30" s="97"/>
      <c r="G30" s="97"/>
      <c r="H30" s="97"/>
    </row>
    <row r="31" spans="2:8" s="78" customFormat="1" ht="12.75">
      <c r="B31" s="97"/>
      <c r="C31" s="97"/>
      <c r="D31" s="97"/>
      <c r="E31" s="97"/>
      <c r="F31" s="97"/>
      <c r="G31" s="97"/>
      <c r="H31" s="97"/>
    </row>
    <row r="32" spans="2:8" s="78" customFormat="1" ht="12.75">
      <c r="B32" s="97"/>
      <c r="C32" s="97"/>
      <c r="D32" s="97"/>
      <c r="E32" s="97"/>
      <c r="F32" s="97"/>
      <c r="G32" s="97"/>
      <c r="H32" s="97"/>
    </row>
    <row r="33" spans="2:8" s="78" customFormat="1" ht="12.75">
      <c r="B33" s="97"/>
      <c r="C33" s="97"/>
      <c r="D33" s="97"/>
      <c r="E33" s="97"/>
      <c r="F33" s="97"/>
      <c r="G33" s="97"/>
      <c r="H33" s="97"/>
    </row>
    <row r="34" spans="2:8" s="78" customFormat="1" ht="12.75">
      <c r="B34" s="97"/>
      <c r="C34" s="97"/>
      <c r="D34" s="97"/>
      <c r="E34" s="97"/>
      <c r="F34" s="97"/>
      <c r="G34" s="97"/>
      <c r="H34" s="97"/>
    </row>
    <row r="35" spans="2:8" s="78" customFormat="1" ht="12.75">
      <c r="B35" s="97"/>
      <c r="C35" s="97"/>
      <c r="D35" s="97"/>
      <c r="E35" s="97"/>
      <c r="F35" s="97"/>
      <c r="G35" s="97"/>
      <c r="H35" s="97"/>
    </row>
    <row r="36" spans="2:8" s="78" customFormat="1" ht="12.75">
      <c r="B36" s="97"/>
      <c r="C36" s="97"/>
      <c r="D36" s="97"/>
      <c r="E36" s="97"/>
      <c r="F36" s="97"/>
      <c r="G36" s="97"/>
      <c r="H36" s="97"/>
    </row>
    <row r="37" spans="2:8" s="78" customFormat="1" ht="12.75">
      <c r="B37" s="97"/>
      <c r="C37" s="97"/>
      <c r="D37" s="97"/>
      <c r="E37" s="97"/>
      <c r="F37" s="97"/>
      <c r="G37" s="97"/>
      <c r="H37" s="97"/>
    </row>
    <row r="38" spans="2:8" s="78" customFormat="1" ht="12.75">
      <c r="B38" s="97"/>
      <c r="C38" s="97"/>
      <c r="D38" s="97"/>
      <c r="E38" s="97"/>
      <c r="F38" s="97"/>
      <c r="G38" s="97"/>
      <c r="H38" s="97"/>
    </row>
    <row r="39" spans="2:8" s="78" customFormat="1" ht="12.75">
      <c r="B39" s="97"/>
      <c r="C39" s="97"/>
      <c r="D39" s="97"/>
      <c r="E39" s="97"/>
      <c r="F39" s="97"/>
      <c r="G39" s="97"/>
      <c r="H39" s="97"/>
    </row>
    <row r="40" spans="2:8" s="78" customFormat="1" ht="12.75">
      <c r="B40" s="97"/>
      <c r="C40" s="97"/>
      <c r="D40" s="97"/>
      <c r="E40" s="97"/>
      <c r="F40" s="97"/>
      <c r="G40" s="97"/>
      <c r="H40" s="97"/>
    </row>
    <row r="41" spans="2:8" s="78" customFormat="1" ht="12.75">
      <c r="B41" s="97"/>
      <c r="C41" s="97"/>
      <c r="D41" s="97"/>
      <c r="E41" s="97"/>
      <c r="F41" s="97"/>
      <c r="G41" s="97"/>
      <c r="H41" s="97"/>
    </row>
    <row r="42" spans="2:8" s="78" customFormat="1" ht="12.75">
      <c r="B42" s="97"/>
      <c r="C42" s="97"/>
      <c r="D42" s="97"/>
      <c r="E42" s="97"/>
      <c r="F42" s="97"/>
      <c r="G42" s="97"/>
      <c r="H42" s="97"/>
    </row>
    <row r="43" spans="2:8" s="78" customFormat="1" ht="12.75">
      <c r="B43" s="97"/>
      <c r="C43" s="97"/>
      <c r="D43" s="97"/>
      <c r="E43" s="97"/>
      <c r="F43" s="97"/>
      <c r="G43" s="97"/>
      <c r="H43" s="97"/>
    </row>
  </sheetData>
  <sheetProtection/>
  <printOptions/>
  <pageMargins left="0.7" right="0.7" top="0.75" bottom="0.75" header="0.3" footer="0.3"/>
  <pageSetup fitToHeight="1" fitToWidth="1" horizontalDpi="600" verticalDpi="600" orientation="landscape" paperSize="9" scale="70" r:id="rId1"/>
  <headerFooter>
    <oddHeader>&amp;L&amp;"Arial,Bold"Quarterly provisional figures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Local Authority Collected Municipal Waste Management Statistics</dc:title>
  <dc:subject>Northern Ireland Local Authority Collected Municipal Waste Management Statistics</dc:subject>
  <dc:creator/>
  <cp:keywords>waste; statistics; recycling; composting; landfill; NISRA; NIEA; DOE; DOENI</cp:keywords>
  <dc:description/>
  <cp:lastModifiedBy>Conor McCormack</cp:lastModifiedBy>
  <cp:lastPrinted>2018-01-15T10:38:05Z</cp:lastPrinted>
  <dcterms:created xsi:type="dcterms:W3CDTF">2009-05-27T12:45:38Z</dcterms:created>
  <dcterms:modified xsi:type="dcterms:W3CDTF">2022-10-19T18:47:19Z</dcterms:modified>
  <cp:category>Agriculture and Environment</cp:category>
  <cp:version/>
  <cp:contentType/>
  <cp:contentStatus/>
</cp:coreProperties>
</file>

<file path=docProps/custom.xml><?xml version="1.0" encoding="utf-8"?>
<Properties xmlns="http://schemas.openxmlformats.org/officeDocument/2006/custom-properties" xmlns:vt="http://schemas.openxmlformats.org/officeDocument/2006/docPropsVTypes"/>
</file>