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G:\Environment Statistics\NIEA Waste data flow\Reports\2025-26\Oct to Dec 2025\Files for publication\"/>
    </mc:Choice>
  </mc:AlternateContent>
  <xr:revisionPtr revIDLastSave="0" documentId="8_{BC2E36A6-D409-42C6-B70E-C8BA29CD6682}" xr6:coauthVersionLast="47" xr6:coauthVersionMax="47" xr10:uidLastSave="{00000000-0000-0000-0000-000000000000}"/>
  <bookViews>
    <workbookView xWindow="-108" yWindow="-108" windowWidth="23256" windowHeight="12456" tabRatio="903" xr2:uid="{7750F061-37E6-40A4-A527-3AF00CE8987D}"/>
  </bookViews>
  <sheets>
    <sheet name="Cover" sheetId="23" r:id="rId1"/>
    <sheet name="Contents" sheetId="17" r:id="rId2"/>
    <sheet name="Printing_Guidance" sheetId="31" r:id="rId3"/>
    <sheet name="Table1" sheetId="5" r:id="rId4"/>
    <sheet name="Table2" sheetId="6" r:id="rId5"/>
    <sheet name="Table3" sheetId="9" r:id="rId6"/>
    <sheet name="Table4" sheetId="10" r:id="rId7"/>
    <sheet name="Table5" sheetId="11" r:id="rId8"/>
    <sheet name="Table6" sheetId="12" r:id="rId9"/>
    <sheet name="Table7" sheetId="13" r:id="rId10"/>
    <sheet name="Table8" sheetId="14" r:id="rId11"/>
    <sheet name="Table9" sheetId="38" r:id="rId12"/>
    <sheet name="Table10" sheetId="15" r:id="rId13"/>
    <sheet name="Table11" sheetId="7" r:id="rId14"/>
    <sheet name="Table12" sheetId="8" r:id="rId15"/>
    <sheet name="Table13" sheetId="18" r:id="rId16"/>
    <sheet name="Table14" sheetId="19" r:id="rId17"/>
    <sheet name="Table15" sheetId="20" r:id="rId18"/>
    <sheet name="Table16i" sheetId="27" r:id="rId19"/>
    <sheet name="Table16ii" sheetId="28" r:id="rId20"/>
    <sheet name="Table17" sheetId="35" r:id="rId21"/>
    <sheet name="Table18" sheetId="39" r:id="rId22"/>
    <sheet name="Contact_Details" sheetId="32" r:id="rId23"/>
  </sheets>
  <definedNames>
    <definedName name="_xlnm.Print_Area" localSheetId="1">Contents!$A$1:$E$26</definedName>
    <definedName name="_xlnm.Print_Area" localSheetId="2">Printing_Guidance!$A$1:$S$35</definedName>
    <definedName name="_xlnm.Print_Area" localSheetId="21">Table18!$A$1:$I$29</definedName>
    <definedName name="_xlnm.Print_Area" localSheetId="6">Table4!$A$1:$M$31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38" l="1"/>
  <c r="D10" i="19"/>
  <c r="F12" i="8"/>
  <c r="D13" i="19"/>
  <c r="B14" i="10"/>
  <c r="B15" i="10"/>
  <c r="E17" i="9"/>
  <c r="B22" i="9"/>
  <c r="C20" i="35"/>
  <c r="B20" i="35"/>
  <c r="D20" i="35"/>
  <c r="C19" i="35"/>
  <c r="D19" i="35"/>
  <c r="B19" i="35"/>
  <c r="B20" i="20"/>
  <c r="B19" i="20"/>
  <c r="G20" i="9"/>
  <c r="G19" i="9"/>
  <c r="I13" i="38"/>
  <c r="H13" i="38"/>
  <c r="H7" i="38"/>
  <c r="G13" i="38"/>
  <c r="D12" i="35"/>
  <c r="G12" i="38"/>
  <c r="H8" i="38"/>
  <c r="H9" i="38"/>
  <c r="H10" i="38"/>
  <c r="H11" i="38"/>
  <c r="H12" i="38"/>
  <c r="I10" i="38"/>
  <c r="D17" i="20"/>
  <c r="D16" i="20"/>
  <c r="C22" i="20"/>
  <c r="D22" i="20"/>
  <c r="D14" i="20"/>
  <c r="D13" i="20"/>
  <c r="D12" i="20"/>
  <c r="D11" i="20"/>
  <c r="D10" i="20"/>
  <c r="D9" i="20"/>
  <c r="D7" i="20"/>
  <c r="G17" i="38"/>
  <c r="G16" i="38"/>
  <c r="G15" i="38"/>
  <c r="G14" i="38"/>
  <c r="G11" i="38"/>
  <c r="G10" i="38"/>
  <c r="G9" i="38"/>
  <c r="G8" i="38"/>
  <c r="G7" i="38"/>
  <c r="L8" i="12"/>
  <c r="H19" i="12"/>
  <c r="L9" i="12"/>
  <c r="I22" i="12"/>
  <c r="L10" i="12"/>
  <c r="C20" i="12"/>
  <c r="D20" i="12"/>
  <c r="E20" i="12"/>
  <c r="F20" i="12"/>
  <c r="G20" i="12"/>
  <c r="H20" i="12"/>
  <c r="I20" i="12"/>
  <c r="J20" i="12"/>
  <c r="L12" i="12"/>
  <c r="L20" i="12"/>
  <c r="L13" i="12"/>
  <c r="L14" i="12"/>
  <c r="K22" i="12"/>
  <c r="L15" i="12"/>
  <c r="I19" i="12"/>
  <c r="L16" i="12"/>
  <c r="L17" i="12"/>
  <c r="C19" i="12"/>
  <c r="F22" i="12"/>
  <c r="G22" i="12"/>
  <c r="J19" i="12"/>
  <c r="B19" i="12"/>
  <c r="L8" i="11"/>
  <c r="E19" i="11"/>
  <c r="L9" i="11"/>
  <c r="L10" i="11"/>
  <c r="D22" i="11"/>
  <c r="G19" i="11"/>
  <c r="C20" i="11"/>
  <c r="D20" i="11"/>
  <c r="H20" i="11"/>
  <c r="J20" i="11"/>
  <c r="K20" i="11"/>
  <c r="L12" i="11"/>
  <c r="L20" i="11"/>
  <c r="E20" i="11"/>
  <c r="G20" i="11"/>
  <c r="L13" i="11"/>
  <c r="L14" i="11"/>
  <c r="L15" i="11"/>
  <c r="L16" i="11"/>
  <c r="L17" i="11"/>
  <c r="C22" i="11"/>
  <c r="I22" i="11"/>
  <c r="K19" i="11"/>
  <c r="L7" i="11"/>
  <c r="B22" i="35"/>
  <c r="C22" i="35"/>
  <c r="F22" i="38"/>
  <c r="F19" i="38"/>
  <c r="I19" i="38"/>
  <c r="I14" i="38"/>
  <c r="I17" i="38"/>
  <c r="B22" i="20"/>
  <c r="D14" i="35"/>
  <c r="D16" i="35"/>
  <c r="D10" i="35"/>
  <c r="I8" i="38"/>
  <c r="I9" i="38"/>
  <c r="F20" i="38"/>
  <c r="I20" i="38"/>
  <c r="H14" i="38"/>
  <c r="I15" i="38"/>
  <c r="H15" i="38"/>
  <c r="I16" i="38"/>
  <c r="H16" i="38"/>
  <c r="H17" i="38"/>
  <c r="H22" i="38"/>
  <c r="D9" i="35"/>
  <c r="D13" i="35"/>
  <c r="D15" i="35"/>
  <c r="D17" i="35"/>
  <c r="D7" i="35"/>
  <c r="I12" i="38"/>
  <c r="B22" i="19"/>
  <c r="D9" i="19"/>
  <c r="E14" i="19"/>
  <c r="D15" i="19"/>
  <c r="D16" i="19"/>
  <c r="D17" i="19"/>
  <c r="I20" i="28"/>
  <c r="J20" i="28"/>
  <c r="I22" i="28"/>
  <c r="J22" i="28"/>
  <c r="G11" i="28"/>
  <c r="F20" i="28"/>
  <c r="F19" i="28"/>
  <c r="F22" i="28"/>
  <c r="D14" i="28"/>
  <c r="C20" i="28"/>
  <c r="D20" i="28"/>
  <c r="C22" i="28"/>
  <c r="I19" i="27"/>
  <c r="I20" i="27"/>
  <c r="I22" i="27"/>
  <c r="G16" i="27"/>
  <c r="G15" i="27"/>
  <c r="F20" i="27"/>
  <c r="G20" i="27"/>
  <c r="D16" i="27"/>
  <c r="D14" i="27"/>
  <c r="D12" i="27"/>
  <c r="C20" i="27"/>
  <c r="C22" i="27"/>
  <c r="C19" i="27"/>
  <c r="D19" i="27"/>
  <c r="J17" i="28"/>
  <c r="G17" i="28"/>
  <c r="D17" i="28"/>
  <c r="J16" i="28"/>
  <c r="D16" i="28"/>
  <c r="J15" i="28"/>
  <c r="G15" i="28"/>
  <c r="J14" i="28"/>
  <c r="G14" i="28"/>
  <c r="J13" i="28"/>
  <c r="G13" i="28"/>
  <c r="D13" i="28"/>
  <c r="J12" i="28"/>
  <c r="B20" i="28"/>
  <c r="D12" i="28"/>
  <c r="H20" i="28"/>
  <c r="E20" i="28"/>
  <c r="G20" i="28"/>
  <c r="G10" i="28"/>
  <c r="D10" i="28"/>
  <c r="J9" i="28"/>
  <c r="G9" i="28"/>
  <c r="D9" i="28"/>
  <c r="J8" i="28"/>
  <c r="G8" i="28"/>
  <c r="B19" i="28"/>
  <c r="D19" i="28"/>
  <c r="D8" i="28"/>
  <c r="E19" i="28"/>
  <c r="G19" i="28"/>
  <c r="J17" i="27"/>
  <c r="G17" i="27"/>
  <c r="D17" i="27"/>
  <c r="J15" i="27"/>
  <c r="J14" i="27"/>
  <c r="E19" i="27"/>
  <c r="G19" i="27"/>
  <c r="J13" i="27"/>
  <c r="G13" i="27"/>
  <c r="D13" i="27"/>
  <c r="J12" i="27"/>
  <c r="J11" i="27"/>
  <c r="G11" i="27"/>
  <c r="D11" i="27"/>
  <c r="H22" i="27"/>
  <c r="G10" i="27"/>
  <c r="D10" i="27"/>
  <c r="J9" i="27"/>
  <c r="G9" i="27"/>
  <c r="D8" i="27"/>
  <c r="G7" i="27"/>
  <c r="D7" i="27"/>
  <c r="D16" i="18"/>
  <c r="D15" i="18"/>
  <c r="D14" i="18"/>
  <c r="B20" i="18"/>
  <c r="B22" i="18"/>
  <c r="D22" i="18"/>
  <c r="D9" i="18"/>
  <c r="E17" i="18"/>
  <c r="D17" i="8"/>
  <c r="D16" i="8"/>
  <c r="E16" i="7"/>
  <c r="E15" i="18"/>
  <c r="E15" i="7"/>
  <c r="D14" i="8"/>
  <c r="C19" i="7"/>
  <c r="C19" i="8"/>
  <c r="B14" i="8"/>
  <c r="E13" i="18"/>
  <c r="E13" i="7"/>
  <c r="C13" i="8"/>
  <c r="E12" i="18"/>
  <c r="D12" i="8"/>
  <c r="F11" i="8"/>
  <c r="D11" i="8"/>
  <c r="B20" i="7"/>
  <c r="B20" i="8"/>
  <c r="E10" i="18"/>
  <c r="B22" i="7"/>
  <c r="E9" i="19"/>
  <c r="D9" i="8"/>
  <c r="E9" i="7"/>
  <c r="C9" i="8"/>
  <c r="E8" i="18"/>
  <c r="E8" i="19"/>
  <c r="D8" i="8"/>
  <c r="C8" i="8"/>
  <c r="B19" i="7"/>
  <c r="B19" i="8"/>
  <c r="B8" i="8"/>
  <c r="E7" i="19"/>
  <c r="F19" i="7"/>
  <c r="F19" i="8"/>
  <c r="D7" i="8"/>
  <c r="B7" i="8"/>
  <c r="E17" i="15"/>
  <c r="G17" i="15"/>
  <c r="D22" i="15"/>
  <c r="E16" i="15"/>
  <c r="G16" i="15"/>
  <c r="F22" i="15"/>
  <c r="E15" i="15"/>
  <c r="G15" i="15"/>
  <c r="E13" i="15"/>
  <c r="G13" i="15"/>
  <c r="E12" i="15"/>
  <c r="B20" i="15"/>
  <c r="F20" i="15"/>
  <c r="D20" i="15"/>
  <c r="E10" i="15"/>
  <c r="G10" i="15"/>
  <c r="E9" i="15"/>
  <c r="G9" i="15"/>
  <c r="F19" i="15"/>
  <c r="E8" i="15"/>
  <c r="D19" i="15"/>
  <c r="C19" i="15"/>
  <c r="E7" i="15"/>
  <c r="L17" i="14"/>
  <c r="L16" i="14"/>
  <c r="L15" i="14"/>
  <c r="L14" i="14"/>
  <c r="L13" i="14"/>
  <c r="J20" i="14"/>
  <c r="I20" i="14"/>
  <c r="H20" i="14"/>
  <c r="C22" i="14"/>
  <c r="L12" i="14"/>
  <c r="K20" i="14"/>
  <c r="G20" i="14"/>
  <c r="E22" i="14"/>
  <c r="L11" i="14"/>
  <c r="L20" i="14"/>
  <c r="C20" i="14"/>
  <c r="L10" i="14"/>
  <c r="L9" i="14"/>
  <c r="G22" i="14"/>
  <c r="F22" i="14"/>
  <c r="D22" i="14"/>
  <c r="L8" i="14"/>
  <c r="K19" i="14"/>
  <c r="J19" i="14"/>
  <c r="I22" i="14"/>
  <c r="H22" i="14"/>
  <c r="D19" i="14"/>
  <c r="B19" i="14"/>
  <c r="L17" i="13"/>
  <c r="L16" i="13"/>
  <c r="K22" i="13"/>
  <c r="L15" i="13"/>
  <c r="J19" i="13"/>
  <c r="F22" i="13"/>
  <c r="L14" i="13"/>
  <c r="L13" i="13"/>
  <c r="K20" i="13"/>
  <c r="J20" i="13"/>
  <c r="I22" i="13"/>
  <c r="G20" i="13"/>
  <c r="L12" i="13"/>
  <c r="D20" i="13"/>
  <c r="I20" i="13"/>
  <c r="H20" i="13"/>
  <c r="F20" i="13"/>
  <c r="E20" i="13"/>
  <c r="C20" i="13"/>
  <c r="B20" i="13"/>
  <c r="L10" i="13"/>
  <c r="E22" i="13"/>
  <c r="L9" i="13"/>
  <c r="I19" i="13"/>
  <c r="H19" i="13"/>
  <c r="G19" i="13"/>
  <c r="D19" i="13"/>
  <c r="B22" i="13"/>
  <c r="J22" i="13"/>
  <c r="C19" i="13"/>
  <c r="B17" i="10"/>
  <c r="I19" i="9"/>
  <c r="I19" i="10"/>
  <c r="F17" i="10"/>
  <c r="I16" i="10"/>
  <c r="H16" i="9"/>
  <c r="H16" i="10"/>
  <c r="D16" i="10"/>
  <c r="C16" i="10"/>
  <c r="I15" i="10"/>
  <c r="H15" i="9"/>
  <c r="H15" i="10"/>
  <c r="D15" i="10"/>
  <c r="E15" i="9"/>
  <c r="I14" i="10"/>
  <c r="H14" i="9"/>
  <c r="H14" i="10"/>
  <c r="D14" i="10"/>
  <c r="E14" i="9"/>
  <c r="C14" i="10"/>
  <c r="G13" i="10"/>
  <c r="I13" i="10"/>
  <c r="F13" i="10"/>
  <c r="D13" i="10"/>
  <c r="E13" i="9"/>
  <c r="E13" i="10"/>
  <c r="F12" i="10"/>
  <c r="C12" i="10"/>
  <c r="B11" i="10"/>
  <c r="I20" i="9"/>
  <c r="I20" i="10"/>
  <c r="H11" i="9"/>
  <c r="F20" i="9"/>
  <c r="F20" i="10"/>
  <c r="D11" i="10"/>
  <c r="E11" i="9"/>
  <c r="G10" i="10"/>
  <c r="I10" i="10"/>
  <c r="H10" i="9"/>
  <c r="H10" i="10"/>
  <c r="E10" i="9"/>
  <c r="B9" i="10"/>
  <c r="G9" i="10"/>
  <c r="I9" i="10"/>
  <c r="H9" i="9"/>
  <c r="D9" i="10"/>
  <c r="E9" i="9"/>
  <c r="H8" i="10"/>
  <c r="H8" i="9"/>
  <c r="D8" i="10"/>
  <c r="F7" i="10"/>
  <c r="D22" i="9"/>
  <c r="C7" i="10"/>
  <c r="H17" i="6"/>
  <c r="H16" i="6"/>
  <c r="H15" i="6"/>
  <c r="H14" i="6"/>
  <c r="H13" i="6"/>
  <c r="H12" i="6"/>
  <c r="E20" i="6"/>
  <c r="D20" i="6"/>
  <c r="G20" i="6"/>
  <c r="F20" i="6"/>
  <c r="C20" i="6"/>
  <c r="H11" i="6"/>
  <c r="H20" i="6"/>
  <c r="B20" i="6"/>
  <c r="H10" i="6"/>
  <c r="F22" i="6"/>
  <c r="H9" i="6"/>
  <c r="E19" i="6"/>
  <c r="C22" i="6"/>
  <c r="B22" i="6"/>
  <c r="G22" i="6"/>
  <c r="E22" i="6"/>
  <c r="D22" i="6"/>
  <c r="D19" i="6"/>
  <c r="C19" i="6"/>
  <c r="H7" i="6"/>
  <c r="D17" i="5"/>
  <c r="D16" i="5"/>
  <c r="D15" i="5"/>
  <c r="D14" i="5"/>
  <c r="D13" i="5"/>
  <c r="D12" i="5"/>
  <c r="C20" i="5"/>
  <c r="D10" i="5"/>
  <c r="D9" i="5"/>
  <c r="C22" i="5"/>
  <c r="D8" i="5"/>
  <c r="B19" i="5"/>
  <c r="G22" i="9"/>
  <c r="I7" i="38"/>
  <c r="D11" i="35"/>
  <c r="D8" i="35"/>
  <c r="I11" i="38"/>
  <c r="G19" i="38"/>
  <c r="H19" i="38"/>
  <c r="C20" i="20"/>
  <c r="D20" i="20"/>
  <c r="G7" i="10"/>
  <c r="D15" i="8"/>
  <c r="F15" i="8"/>
  <c r="B20" i="11"/>
  <c r="D22" i="35"/>
  <c r="H20" i="38"/>
  <c r="I22" i="38"/>
  <c r="G20" i="38"/>
  <c r="D11" i="19"/>
  <c r="C14" i="8"/>
  <c r="D8" i="20"/>
  <c r="B7" i="10"/>
  <c r="F20" i="11"/>
  <c r="J16" i="27"/>
  <c r="G17" i="10"/>
  <c r="J7" i="27"/>
  <c r="H12" i="9"/>
  <c r="H12" i="10"/>
  <c r="F9" i="8"/>
  <c r="B9" i="8"/>
  <c r="B20" i="12"/>
  <c r="D14" i="19"/>
  <c r="G12" i="27"/>
  <c r="E20" i="27"/>
  <c r="D8" i="18"/>
  <c r="D11" i="18"/>
  <c r="B15" i="8"/>
  <c r="D20" i="14"/>
  <c r="B10" i="10"/>
  <c r="C20" i="9"/>
  <c r="D10" i="18"/>
  <c r="I7" i="10"/>
  <c r="B20" i="5"/>
  <c r="G15" i="10"/>
  <c r="F15" i="10"/>
  <c r="D17" i="10"/>
  <c r="J22" i="12"/>
  <c r="B20" i="9"/>
  <c r="I19" i="28"/>
  <c r="E8" i="9"/>
  <c r="E8" i="10"/>
  <c r="B22" i="27"/>
  <c r="D22" i="27"/>
  <c r="E7" i="7"/>
  <c r="E7" i="8"/>
  <c r="C7" i="19"/>
  <c r="H20" i="27"/>
  <c r="J20" i="27"/>
  <c r="I20" i="11"/>
  <c r="E19" i="12"/>
  <c r="D22" i="12"/>
  <c r="L7" i="12"/>
  <c r="D19" i="12"/>
  <c r="C17" i="10"/>
  <c r="G16" i="28"/>
  <c r="C19" i="28"/>
  <c r="K19" i="12"/>
  <c r="C11" i="8"/>
  <c r="J19" i="11"/>
  <c r="J22" i="11"/>
  <c r="E12" i="9"/>
  <c r="J12" i="9"/>
  <c r="J12" i="10"/>
  <c r="E12" i="10"/>
  <c r="D20" i="9"/>
  <c r="D20" i="10"/>
  <c r="C15" i="10"/>
  <c r="I19" i="11"/>
  <c r="B20" i="19"/>
  <c r="D15" i="27"/>
  <c r="B19" i="9"/>
  <c r="J10" i="28"/>
  <c r="E17" i="19"/>
  <c r="F22" i="7"/>
  <c r="D22" i="19"/>
  <c r="C20" i="7"/>
  <c r="C20" i="8"/>
  <c r="E22" i="11"/>
  <c r="K20" i="12"/>
  <c r="D20" i="7"/>
  <c r="D20" i="8"/>
  <c r="H19" i="14"/>
  <c r="F8" i="8"/>
  <c r="G11" i="10"/>
  <c r="C17" i="8"/>
  <c r="H19" i="11"/>
  <c r="C13" i="10"/>
  <c r="G8" i="27"/>
  <c r="B19" i="13"/>
  <c r="E14" i="15"/>
  <c r="K19" i="9"/>
  <c r="G19" i="10"/>
  <c r="D17" i="18"/>
  <c r="D7" i="28"/>
  <c r="D11" i="28"/>
  <c r="F22" i="11"/>
  <c r="I8" i="10"/>
  <c r="B16" i="10"/>
  <c r="C15" i="8"/>
  <c r="C8" i="10"/>
  <c r="C12" i="8"/>
  <c r="K22" i="11"/>
  <c r="D12" i="10"/>
  <c r="H22" i="12"/>
  <c r="G19" i="12"/>
  <c r="B8" i="10"/>
  <c r="D12" i="19"/>
  <c r="J11" i="28"/>
  <c r="E9" i="18"/>
  <c r="F14" i="8"/>
  <c r="F17" i="8"/>
  <c r="F16" i="10"/>
  <c r="K20" i="9"/>
  <c r="C20" i="10"/>
  <c r="B19" i="27"/>
  <c r="L11" i="12"/>
  <c r="D11" i="5"/>
  <c r="E15" i="19"/>
  <c r="E14" i="18"/>
  <c r="B12" i="10"/>
  <c r="E12" i="19"/>
  <c r="G20" i="7"/>
  <c r="F7" i="8"/>
  <c r="B12" i="8"/>
  <c r="G12" i="28"/>
  <c r="C22" i="12"/>
  <c r="D12" i="18"/>
  <c r="F20" i="7"/>
  <c r="D20" i="19"/>
  <c r="D8" i="19"/>
  <c r="B22" i="11"/>
  <c r="C20" i="15"/>
  <c r="I12" i="10"/>
  <c r="F19" i="27"/>
  <c r="E12" i="7"/>
  <c r="E12" i="8"/>
  <c r="D7" i="19"/>
  <c r="F13" i="8"/>
  <c r="G12" i="10"/>
  <c r="D13" i="18"/>
  <c r="C22" i="7"/>
  <c r="F20" i="14"/>
  <c r="F8" i="10"/>
  <c r="E19" i="13"/>
  <c r="E20" i="19"/>
  <c r="B20" i="10"/>
  <c r="G20" i="10"/>
  <c r="G14" i="15"/>
  <c r="E20" i="18"/>
  <c r="D20" i="18"/>
  <c r="H9" i="10"/>
  <c r="J8" i="9"/>
  <c r="J8" i="10"/>
  <c r="G7" i="15"/>
  <c r="C16" i="19"/>
  <c r="E16" i="8"/>
  <c r="C16" i="18"/>
  <c r="E13" i="8"/>
  <c r="C13" i="19"/>
  <c r="C13" i="18"/>
  <c r="F19" i="11"/>
  <c r="B19" i="15"/>
  <c r="C7" i="18"/>
  <c r="B19" i="10"/>
  <c r="D22" i="7"/>
  <c r="D22" i="13"/>
  <c r="C19" i="9"/>
  <c r="C19" i="10"/>
  <c r="C11" i="10"/>
  <c r="F10" i="8"/>
  <c r="G16" i="10"/>
  <c r="C12" i="18"/>
  <c r="E8" i="7"/>
  <c r="C8" i="19"/>
  <c r="F11" i="10"/>
  <c r="C19" i="11"/>
  <c r="G22" i="13"/>
  <c r="E11" i="15"/>
  <c r="B19" i="19"/>
  <c r="D19" i="19"/>
  <c r="F10" i="10"/>
  <c r="B22" i="15"/>
  <c r="D19" i="11"/>
  <c r="E17" i="7"/>
  <c r="C19" i="14"/>
  <c r="D7" i="18"/>
  <c r="F9" i="10"/>
  <c r="H22" i="28"/>
  <c r="F19" i="12"/>
  <c r="B13" i="8"/>
  <c r="L11" i="11"/>
  <c r="B19" i="18"/>
  <c r="D19" i="18"/>
  <c r="E19" i="14"/>
  <c r="J7" i="28"/>
  <c r="C19" i="20"/>
  <c r="D19" i="20"/>
  <c r="G14" i="10"/>
  <c r="C7" i="8"/>
  <c r="E13" i="19"/>
  <c r="G19" i="7"/>
  <c r="E19" i="18"/>
  <c r="I11" i="10"/>
  <c r="F16" i="8"/>
  <c r="E20" i="14"/>
  <c r="G12" i="15"/>
  <c r="C16" i="8"/>
  <c r="D15" i="28"/>
  <c r="D19" i="7"/>
  <c r="D19" i="8"/>
  <c r="F19" i="6"/>
  <c r="F22" i="27"/>
  <c r="I22" i="9"/>
  <c r="E16" i="19"/>
  <c r="E22" i="12"/>
  <c r="E16" i="9"/>
  <c r="J16" i="9"/>
  <c r="J16" i="10"/>
  <c r="H22" i="11"/>
  <c r="L7" i="14"/>
  <c r="E7" i="18"/>
  <c r="D10" i="8"/>
  <c r="D13" i="8"/>
  <c r="B19" i="11"/>
  <c r="B13" i="10"/>
  <c r="B22" i="12"/>
  <c r="H7" i="9"/>
  <c r="C17" i="19"/>
  <c r="E17" i="8"/>
  <c r="C17" i="18"/>
  <c r="E20" i="15"/>
  <c r="G11" i="15"/>
  <c r="G20" i="15"/>
  <c r="E15" i="8"/>
  <c r="C15" i="19"/>
  <c r="C15" i="18"/>
  <c r="E10" i="10"/>
  <c r="J10" i="9"/>
  <c r="J10" i="10"/>
  <c r="L19" i="11"/>
  <c r="L22" i="11"/>
  <c r="D22" i="10"/>
  <c r="J22" i="27"/>
  <c r="I22" i="10"/>
  <c r="G8" i="15"/>
  <c r="E19" i="15"/>
  <c r="E22" i="15"/>
  <c r="H20" i="9"/>
  <c r="H20" i="10"/>
  <c r="H11" i="10"/>
  <c r="J15" i="9"/>
  <c r="J15" i="10"/>
  <c r="E15" i="10"/>
  <c r="E9" i="10"/>
  <c r="J9" i="9"/>
  <c r="J9" i="10"/>
  <c r="L22" i="14"/>
  <c r="B22" i="10"/>
  <c r="J11" i="9"/>
  <c r="E11" i="10"/>
  <c r="E20" i="9"/>
  <c r="E20" i="10"/>
  <c r="H22" i="9"/>
  <c r="H22" i="10"/>
  <c r="J14" i="9"/>
  <c r="J14" i="10"/>
  <c r="E14" i="10"/>
  <c r="C22" i="8"/>
  <c r="C9" i="19"/>
  <c r="C9" i="18"/>
  <c r="E9" i="8"/>
  <c r="L22" i="12"/>
  <c r="L19" i="12"/>
  <c r="E17" i="10"/>
  <c r="J17" i="9"/>
  <c r="J17" i="10"/>
  <c r="E7" i="9"/>
  <c r="E19" i="19"/>
  <c r="L8" i="13"/>
  <c r="J13" i="9"/>
  <c r="J13" i="10"/>
  <c r="L19" i="14"/>
  <c r="C12" i="19"/>
  <c r="F20" i="8"/>
  <c r="K22" i="14"/>
  <c r="F22" i="9"/>
  <c r="F22" i="10"/>
  <c r="G8" i="10"/>
  <c r="D10" i="10"/>
  <c r="I19" i="14"/>
  <c r="B20" i="14"/>
  <c r="C22" i="15"/>
  <c r="D15" i="20"/>
  <c r="B10" i="8"/>
  <c r="C19" i="5"/>
  <c r="K19" i="13"/>
  <c r="G22" i="7"/>
  <c r="B22" i="8"/>
  <c r="E22" i="27"/>
  <c r="G22" i="27"/>
  <c r="J10" i="27"/>
  <c r="H19" i="28"/>
  <c r="J19" i="28"/>
  <c r="C10" i="8"/>
  <c r="E22" i="28"/>
  <c r="G22" i="28"/>
  <c r="D20" i="5"/>
  <c r="H19" i="27"/>
  <c r="J19" i="27"/>
  <c r="G22" i="11"/>
  <c r="D7" i="10"/>
  <c r="C9" i="10"/>
  <c r="H17" i="9"/>
  <c r="H17" i="10"/>
  <c r="J22" i="14"/>
  <c r="L11" i="13"/>
  <c r="L20" i="13"/>
  <c r="B16" i="8"/>
  <c r="D9" i="27"/>
  <c r="B11" i="8"/>
  <c r="D19" i="9"/>
  <c r="D19" i="10"/>
  <c r="H13" i="9"/>
  <c r="H13" i="10"/>
  <c r="I17" i="10"/>
  <c r="E10" i="7"/>
  <c r="E16" i="18"/>
  <c r="D7" i="5"/>
  <c r="C22" i="13"/>
  <c r="B17" i="8"/>
  <c r="C10" i="10"/>
  <c r="E11" i="18"/>
  <c r="G7" i="28"/>
  <c r="H19" i="9"/>
  <c r="H19" i="10"/>
  <c r="K22" i="9"/>
  <c r="G22" i="10"/>
  <c r="B22" i="5"/>
  <c r="B22" i="14"/>
  <c r="E10" i="19"/>
  <c r="G14" i="27"/>
  <c r="L7" i="13"/>
  <c r="H7" i="10"/>
  <c r="F19" i="13"/>
  <c r="B20" i="27"/>
  <c r="D20" i="27"/>
  <c r="B22" i="28"/>
  <c r="D22" i="28"/>
  <c r="E16" i="10"/>
  <c r="E14" i="7"/>
  <c r="C22" i="9"/>
  <c r="C22" i="10"/>
  <c r="F19" i="14"/>
  <c r="E11" i="19"/>
  <c r="E8" i="8"/>
  <c r="E11" i="7"/>
  <c r="F14" i="10"/>
  <c r="H22" i="13"/>
  <c r="C8" i="18"/>
  <c r="G19" i="14"/>
  <c r="J8" i="27"/>
  <c r="F19" i="9"/>
  <c r="F19" i="10"/>
  <c r="J7" i="9"/>
  <c r="E7" i="10"/>
  <c r="E19" i="9"/>
  <c r="E19" i="10"/>
  <c r="E22" i="9"/>
  <c r="E22" i="10"/>
  <c r="D22" i="5"/>
  <c r="D19" i="5"/>
  <c r="C10" i="18"/>
  <c r="C10" i="19"/>
  <c r="E10" i="8"/>
  <c r="E19" i="7"/>
  <c r="C14" i="19"/>
  <c r="E14" i="8"/>
  <c r="C14" i="18"/>
  <c r="J11" i="10"/>
  <c r="J20" i="9"/>
  <c r="J20" i="10"/>
  <c r="L22" i="13"/>
  <c r="L19" i="13"/>
  <c r="E11" i="8"/>
  <c r="C11" i="19"/>
  <c r="C11" i="18"/>
  <c r="E20" i="7"/>
  <c r="E22" i="19"/>
  <c r="D22" i="8"/>
  <c r="E22" i="18"/>
  <c r="E22" i="7"/>
  <c r="F22" i="8"/>
  <c r="G19" i="15"/>
  <c r="G22" i="15"/>
  <c r="C20" i="18"/>
  <c r="E20" i="8"/>
  <c r="C20" i="19"/>
  <c r="J19" i="9"/>
  <c r="J19" i="10"/>
  <c r="J7" i="10"/>
  <c r="J22" i="9"/>
  <c r="J22" i="10"/>
  <c r="E22" i="8"/>
  <c r="C22" i="19"/>
  <c r="C22" i="18"/>
  <c r="C19" i="18"/>
  <c r="E19" i="8"/>
  <c r="C19" i="19"/>
  <c r="H8" i="6"/>
  <c r="H22" i="6"/>
  <c r="G19" i="6"/>
  <c r="B19" i="6"/>
  <c r="H19" i="6"/>
  <c r="A4" i="17"/>
  <c r="A6" i="17"/>
  <c r="A20" i="17"/>
  <c r="A10" i="17"/>
  <c r="A15" i="17"/>
  <c r="A16" i="17"/>
  <c r="A9" i="17"/>
  <c r="A12" i="17"/>
  <c r="A11" i="17"/>
  <c r="A17" i="17"/>
  <c r="A14" i="17"/>
  <c r="A3" i="17"/>
  <c r="A7" i="17"/>
  <c r="A18" i="17"/>
  <c r="A2" i="17"/>
  <c r="A8" i="17"/>
  <c r="A5" i="17"/>
  <c r="A13" i="17"/>
  <c r="A21" i="17"/>
  <c r="A22" i="17"/>
  <c r="A19" i="17"/>
</calcChain>
</file>

<file path=xl/sharedStrings.xml><?xml version="1.0" encoding="utf-8"?>
<sst xmlns="http://schemas.openxmlformats.org/spreadsheetml/2006/main" count="600" uniqueCount="230">
  <si>
    <t>arc21</t>
  </si>
  <si>
    <t>Belfast</t>
  </si>
  <si>
    <t>NWRWMG</t>
  </si>
  <si>
    <t>Household waste arisings</t>
  </si>
  <si>
    <t>Non household waste arisings</t>
  </si>
  <si>
    <t>Northern Ireland</t>
  </si>
  <si>
    <t>Bring site</t>
  </si>
  <si>
    <t>Other method</t>
  </si>
  <si>
    <t>Source: NIEA</t>
  </si>
  <si>
    <t>Household waste dry recycling</t>
  </si>
  <si>
    <t>Household waste composting</t>
  </si>
  <si>
    <t>Household waste landfilled</t>
  </si>
  <si>
    <t>Household waste landfilled rate</t>
  </si>
  <si>
    <t>Glass</t>
  </si>
  <si>
    <t>Household civic amenity waste</t>
  </si>
  <si>
    <t>Other household waste</t>
  </si>
  <si>
    <t>Regular residual household waste</t>
  </si>
  <si>
    <t>Provisional Estimates</t>
  </si>
  <si>
    <t>Metal</t>
  </si>
  <si>
    <t>Northern Ireland Local Authority Collected Municipal Waste Management Statistics</t>
  </si>
  <si>
    <t>Total LAC municipal waste arisings</t>
  </si>
  <si>
    <t>LAC municipal waste arisings</t>
  </si>
  <si>
    <t>LAC municipal waste dry recycling</t>
  </si>
  <si>
    <t>LAC municipal waste composting</t>
  </si>
  <si>
    <t>LAC municipal waste landfilled</t>
  </si>
  <si>
    <t>KPI(j)</t>
  </si>
  <si>
    <t>KPI(f)</t>
  </si>
  <si>
    <t>KPI(h)</t>
  </si>
  <si>
    <t>KPI(p)</t>
  </si>
  <si>
    <t>KPI(g)</t>
  </si>
  <si>
    <t>KPI(b)</t>
  </si>
  <si>
    <t>Units: Tonnes, Percentage</t>
  </si>
  <si>
    <t>Plastic</t>
  </si>
  <si>
    <t>Compostable</t>
  </si>
  <si>
    <t>Wood</t>
  </si>
  <si>
    <t>Textiles</t>
  </si>
  <si>
    <t xml:space="preserve">Glass tonnage captured by household kerbside collection </t>
  </si>
  <si>
    <t xml:space="preserve">Glass capture rate for the household kerbside collection </t>
  </si>
  <si>
    <t xml:space="preserve">Mixed metals tonnage captured by household kerbside collection </t>
  </si>
  <si>
    <t xml:space="preserve">Mixed metals capture rate for the household kerbside collection </t>
  </si>
  <si>
    <t xml:space="preserve">Mixed plastics tonnage captured by household kerbside collection </t>
  </si>
  <si>
    <t xml:space="preserve">Mixed plastics capture rate for the household kerbside collection </t>
  </si>
  <si>
    <t xml:space="preserve">WEEE tonnage captured by household kerbside collection </t>
  </si>
  <si>
    <t xml:space="preserve">WEEE capture rate for the household kerbside collection </t>
  </si>
  <si>
    <t>KPIs</t>
  </si>
  <si>
    <t>j</t>
  </si>
  <si>
    <t>p</t>
  </si>
  <si>
    <t>h</t>
  </si>
  <si>
    <t>g</t>
  </si>
  <si>
    <t>m</t>
  </si>
  <si>
    <t>LAC municipal waste dry recycling rate</t>
  </si>
  <si>
    <t>LAC municipal waste composting rate</t>
  </si>
  <si>
    <t>LAC municipal waste landfill rate</t>
  </si>
  <si>
    <t>Household waste dry recycling rate</t>
  </si>
  <si>
    <t>Household waste composting rate</t>
  </si>
  <si>
    <t>Units: Tonnes</t>
  </si>
  <si>
    <t>Units: Percentage</t>
  </si>
  <si>
    <t>Units: Kilogrammes per capita</t>
  </si>
  <si>
    <t>Units: Kilogrammes per household</t>
  </si>
  <si>
    <t>Page</t>
  </si>
  <si>
    <t>Contents</t>
  </si>
  <si>
    <t>Contact Details</t>
  </si>
  <si>
    <t>E-mail:</t>
  </si>
  <si>
    <t>Website:</t>
  </si>
  <si>
    <t>Address:</t>
  </si>
  <si>
    <t>Telephone:</t>
  </si>
  <si>
    <t xml:space="preserve">Users are free to change the printing options to their individual preferences. </t>
  </si>
  <si>
    <t>Each individual worksheet within this workbook is formatted for easy printing on a single page (landscape).</t>
  </si>
  <si>
    <t>Mixed plastics tonnage available in household kerbside residual collection</t>
  </si>
  <si>
    <t>WEEE tonnage available in household kerbside residual collection</t>
  </si>
  <si>
    <t>KPI(m)</t>
  </si>
  <si>
    <t>http://www.wastedataflow.org/htm/datasets.aspx#NorthernIrelandGuidance</t>
  </si>
  <si>
    <t>Note: This is a presentation of local authority collected (LAC) municipal waste statistics based on quarterly reporting to WasteDataFlow.</t>
  </si>
  <si>
    <t>Printing Guidance</t>
  </si>
  <si>
    <t>LAC municipal waste energy recovery (mixed residual LACMW)</t>
  </si>
  <si>
    <t>LAC municipal waste energy recovery (specific streams e.g. wood)</t>
  </si>
  <si>
    <t>LAC municipal waste unclassified</t>
  </si>
  <si>
    <t>LAC municipal waste energy recovery total</t>
  </si>
  <si>
    <t>KPI(e2)</t>
  </si>
  <si>
    <t>KPI(a2)</t>
  </si>
  <si>
    <t>Household waste landfilled per capita</t>
  </si>
  <si>
    <t>Household waste arisings per capita</t>
  </si>
  <si>
    <t>Household waste landfilled per household</t>
  </si>
  <si>
    <t>Household waste arisings per household</t>
  </si>
  <si>
    <t>Waste from households arisings</t>
  </si>
  <si>
    <t>Mid Ulster</t>
  </si>
  <si>
    <t>Paper and card</t>
  </si>
  <si>
    <t>Electrical goods</t>
  </si>
  <si>
    <t>Construction and demolition</t>
  </si>
  <si>
    <t xml:space="preserve">Paper and card tonnage captured by household kerbside collection </t>
  </si>
  <si>
    <t xml:space="preserve">Paper and card capture rate for the household kerbside collection </t>
  </si>
  <si>
    <t>calculation in England, Scotland, Wales and Northern Ireland.</t>
  </si>
  <si>
    <t>Glass tonnage available in household kerbside residual collection</t>
  </si>
  <si>
    <t>Paper and card tonnage available in household kerbside residual collection</t>
  </si>
  <si>
    <t>Mixed metals tonnage available in household kerbside residual collection</t>
  </si>
  <si>
    <t xml:space="preserve">Organic/ compostables tonnage captured by household kerbside collection </t>
  </si>
  <si>
    <t>Organic/ compostables tonnage available in household kerbside residual collection</t>
  </si>
  <si>
    <t xml:space="preserve">Organic/ compostables capture rate for the household kerbside collection </t>
  </si>
  <si>
    <t>LAC municipal waste preparing for reuse rate</t>
  </si>
  <si>
    <t>LAC municipal waste preparing for reuse</t>
  </si>
  <si>
    <t>LAC municipal waste energy recovery rate (mixed residual LACMW)</t>
  </si>
  <si>
    <t>LAC municipal waste energy recovery rate (specific streams e.g. wood)</t>
  </si>
  <si>
    <t>LAC municipal waste preparing for reuse, dry recycling and composting</t>
  </si>
  <si>
    <t>LAC municipal waste preparing for reuse, dry recycling and composting rate</t>
  </si>
  <si>
    <t>Household waste preparing for reuse</t>
  </si>
  <si>
    <t>Household waste preparing for reuse, dry recycling and composting</t>
  </si>
  <si>
    <t>Household waste preparing for reuse rate</t>
  </si>
  <si>
    <t>Household waste preparing for reuse, dry recycling or composting per capita</t>
  </si>
  <si>
    <t>Household waste preparing for reuse, dry recycling and composting per household</t>
  </si>
  <si>
    <t>e2, f</t>
  </si>
  <si>
    <t>a2, b</t>
  </si>
  <si>
    <t xml:space="preserve">These tables should be read with the relevant report: </t>
  </si>
  <si>
    <t>We have tried to set up user-friendly printing but this may not work for all users due to differences in software and system settings.</t>
  </si>
  <si>
    <t>Units: Percentages</t>
  </si>
  <si>
    <t>It is not extracted directly from the WasteDataFlow system. The majority of the total unclassified tonnage can be attributed to moisture and/or gaseous losses.</t>
  </si>
  <si>
    <t>Notes: The tonnage of waste sent for recycling includes recycling from both clean/source segregated collection sources (as shown in Table 5) and recycling from residual waste processes.</t>
  </si>
  <si>
    <t>Unclassified waste is calculated as a residual amount of municipal waste after municipal waste sent for preparing for reuse, for dry recycling, composting, energy recovery and to landfill have been accounted for.</t>
  </si>
  <si>
    <t>Small negative tonnages can arise in the unclassified column if more waste is sent for treatment in the year than was actually collected as is more likely at councils operating transfer stations.</t>
  </si>
  <si>
    <t>Notes: Rates calculated by dividing total tonnage of LAC municipal waste sent in each category by total LAC municipal waste arisings.</t>
  </si>
  <si>
    <t>Note: Includes waste collected at kerbside, civic amenity sites, bring sites, street recycling bins and other recycling schemes.</t>
  </si>
  <si>
    <t>Breakdowns available in Tables 6, 7 and 8.</t>
  </si>
  <si>
    <t>because the recycling measures were defined to capture outputs from recycling processes which exclude energy recovery.</t>
  </si>
  <si>
    <t>Notes: Rates calculated by dividing total tonnage of household waste sent in each category by total household waste arisings.</t>
  </si>
  <si>
    <t>were defined to capture outputs from recycling processes which exclude energy recovery.</t>
  </si>
  <si>
    <t>Notes: The number of households is determined from the total housing stock plus a quarterly estimate of new dwelling completions</t>
  </si>
  <si>
    <t>Source: NIEA, LPS</t>
  </si>
  <si>
    <t>Source: NIEA, NISRA</t>
  </si>
  <si>
    <t>The potential quantity of primary waste category calculated as follows:</t>
  </si>
  <si>
    <t>Additional information including material to primary waste category lookup tables are available at</t>
  </si>
  <si>
    <t>This new 'waste from households' (WfH) recycling rate has been introduced for statistical purposes to provide a harmonised UK indicator with a comparable</t>
  </si>
  <si>
    <t>Waste from households recycling rate (including preparing for reuse and composting)</t>
  </si>
  <si>
    <t>Waste from households recycling (including preparing for reuse and composting)</t>
  </si>
  <si>
    <t>Antrim &amp; Newtownabbey</t>
  </si>
  <si>
    <t>Ards &amp; North Down</t>
  </si>
  <si>
    <t>Armagh City, Banbridge &amp; Craigavon</t>
  </si>
  <si>
    <t>Causeway Coast &amp; Glens</t>
  </si>
  <si>
    <t>Derry City &amp; Strabane</t>
  </si>
  <si>
    <t>Fermanagh &amp; Omagh</t>
  </si>
  <si>
    <t>Lisburn &amp; Castlereagh</t>
  </si>
  <si>
    <t>Mid &amp; East Antrim</t>
  </si>
  <si>
    <t>Newry, Mourne &amp; Down</t>
  </si>
  <si>
    <t>Authority</t>
  </si>
  <si>
    <t>Table 1: Local authority collected (LAC) municipal waste arisings by council and waste management group</t>
  </si>
  <si>
    <t>Table 2: Local authority collected (LAC) municipal waste arisings by collection method by council and waste management group</t>
  </si>
  <si>
    <t>Table 3: Local authority collected (LAC) municipal waste sent for preparing for reuse, dry recycling, composting, energy recovery and landfill by council and waste management group</t>
  </si>
  <si>
    <t>Table 4: Percentage of local authority collected (LAC) municipal waste sent for preparing for reuse, dry recycling, composting, energy recovery and landfill by council and waste management group</t>
  </si>
  <si>
    <t>Other</t>
  </si>
  <si>
    <t>LAC municipal waste energy recovery rate</t>
  </si>
  <si>
    <t>Small negative rates can arise in the unclassified column if more waste is sent for treatment in the year than was actually collected as is more likely at councils operating transfer stations.</t>
  </si>
  <si>
    <t>https://www.daera-ni.gov.uk/topics/statistics/environment-statistics</t>
  </si>
  <si>
    <t>Statistics and Analytical Services Branch</t>
  </si>
  <si>
    <t>Department of Agriculture, Environment and Rural Affairs (DAERA)</t>
  </si>
  <si>
    <t>Units: Tonnes and Percentage</t>
  </si>
  <si>
    <r>
      <t xml:space="preserve">The complete workbook can be printed by selecting Print and then selecting </t>
    </r>
    <r>
      <rPr>
        <b/>
        <sz val="12"/>
        <rFont val="Arial"/>
        <family val="2"/>
      </rPr>
      <t>'Print Entire workbook'</t>
    </r>
    <r>
      <rPr>
        <sz val="12"/>
        <rFont val="Arial"/>
        <family val="2"/>
      </rPr>
      <t xml:space="preserve"> in the 'Settings' section.</t>
    </r>
  </si>
  <si>
    <t>Table 9: Local authority collected (LAC) municipal waste sent for composting (material type and treatment type) by council and waste management group</t>
  </si>
  <si>
    <t>Table 11: Household waste sent for preparing for reuse, dry recycling, composting and landfill by council and waste management group</t>
  </si>
  <si>
    <t>Table 12: Percentage of household waste sent for preparing for reuse, dry recycling, composting and landfill by council and waste management group</t>
  </si>
  <si>
    <t>Table 13: Household waste per capita by council and waste management group</t>
  </si>
  <si>
    <t>Table 14: Household waste arisings per household by council and waste management group</t>
  </si>
  <si>
    <t>Table 15: Biodegradable local authority collected (LAC) municipal waste to landfill by council and waste management group</t>
  </si>
  <si>
    <t>Table 16i: Capture rates for primary waste categories in household kerbside collected waste by council and waste management group</t>
  </si>
  <si>
    <t>Table 16ii: Capture rates for primary waste categories in household kerbside collected waste by council and waste management group</t>
  </si>
  <si>
    <t>Table 17: Waste from households preparing for reuse, recycling including composting by council and waste management group</t>
  </si>
  <si>
    <t>Notes: Tables 16i and 16ii show tonnages of kerbside collected waste for primary waste categories as defined on the WasteDataFlow system.</t>
  </si>
  <si>
    <t>Note: 'Waste from households' uses a different definition than the 'household waste' reported in Tables 11-14.</t>
  </si>
  <si>
    <t>Separately collected food waste sent for recycling via anaerobic digestion for the purpose of energy recovery (AD) (T)</t>
  </si>
  <si>
    <t>LAC municipal waste sent for composting (T)</t>
  </si>
  <si>
    <t>Separately collected food waste sent for recycling via AD as a % of separately collected food waste (%)</t>
  </si>
  <si>
    <t>Separately collected food waste sent for recycling via AD as a % of both separately collected food + mixed garden &amp; food waste (%)</t>
  </si>
  <si>
    <t>Separately collected food waste sent for recycling via AD as a % of LAC municipal waste sent for composting (%)</t>
  </si>
  <si>
    <t>Mixed garden &amp; food waste sent for composting (T)</t>
  </si>
  <si>
    <t>Separate garden (green) waste sent for composting (T)</t>
  </si>
  <si>
    <t>Separately collected food waste sent for composting NOT recycled via AD (T)</t>
  </si>
  <si>
    <t>All materials collected for recycling</t>
  </si>
  <si>
    <t>Units: Percentage, tonnes, tonnes per household, kilogrammes per capita</t>
  </si>
  <si>
    <t>KPI (a2)</t>
  </si>
  <si>
    <t>KPI (b)</t>
  </si>
  <si>
    <t>KPI (e2)</t>
  </si>
  <si>
    <t>Household waste preparing for reuse, dry recycling and composting as a % of household waste arisings</t>
  </si>
  <si>
    <t>Household waste landfilled as a % of household waste arisings</t>
  </si>
  <si>
    <t>LAC municipal waste preparing for reuse, dry recycling and composting as a % of LAC municipal waste arisings</t>
  </si>
  <si>
    <t>LAC municipal waste landfilled as a % of total LAC municipal waste arisings</t>
  </si>
  <si>
    <t>Reported biodegradable LAC municipal waste sent to landfill (tonnes)</t>
  </si>
  <si>
    <t>Household waste collected per household (kilogrammes)</t>
  </si>
  <si>
    <t>LAC municipal waste arisings (tonnes)</t>
  </si>
  <si>
    <t>Household waste collected per capita (kilogrammes)</t>
  </si>
  <si>
    <t>Source: NIEA, NISRA, LPS</t>
  </si>
  <si>
    <t>Several</t>
  </si>
  <si>
    <t>Waste from households recycling rate as a % of waste from household arisings</t>
  </si>
  <si>
    <t>Table 18: Twelve-month rolling figures for local authority collected (LAC) municipal waste key performance indicators and Waste from Household recycling rate by council and waste management group</t>
  </si>
  <si>
    <t>Note: This table contains twelve-month rolling figures. They were calculated by combining data from the quarter published in this report with data from the three preceding quarters.</t>
  </si>
  <si>
    <t>Table 10: Local authority collected (LAC) municipal waste collected for treatment by council and waste management group</t>
  </si>
  <si>
    <t>All household waste collected for treatment</t>
  </si>
  <si>
    <t>All non-household waste collected for treatment</t>
  </si>
  <si>
    <t>All LAC municipal waste collected for treatment</t>
  </si>
  <si>
    <t>Kerbside initially collected for disposal</t>
  </si>
  <si>
    <t>Kerbside initially collected for recovery</t>
  </si>
  <si>
    <t>Civic amenity site initially collected for recovery</t>
  </si>
  <si>
    <t>Civic amenity site initially collected for treatment</t>
  </si>
  <si>
    <t>[tonnage of category captured by kerbside collection]+([tonnage of regularly collected kerbside residual waste]*[% of category in kerbside residual waste in the NI Waste Compositional Study 2017])</t>
  </si>
  <si>
    <t>% of total LAC municipal waste to landfill which was biodegradable</t>
  </si>
  <si>
    <t>Construction and Demolition</t>
  </si>
  <si>
    <t>Table 5: Local authority collected (LAC) municipal waste material types collected for preparation for reuse and recycling by council and waste management group</t>
  </si>
  <si>
    <t>Table 6: Local authority collected (LAC) municipal waste material types collected at kerbside for preparation for reuse and recycling by council and waste management group</t>
  </si>
  <si>
    <t>Table 7: Local authority collected (LAC) municipal waste material types collected at civic amenity sites for preparation for reuse and recycling by council and waste management group</t>
  </si>
  <si>
    <t>Table 8: Local authority collected (LAC) municipal waste material types collected at bring sites for preparation for reuse and recycling by council and waste management group</t>
  </si>
  <si>
    <t>Conor McCormack</t>
  </si>
  <si>
    <t>Conor.McCormack@daera-ni.gov.uk</t>
  </si>
  <si>
    <t xml:space="preserve">Tonnes of biodegradable LAC municipal waste to landfill in quarter
</t>
  </si>
  <si>
    <t xml:space="preserve">Tonnes of LAC municipal waste to landfill in quarter
</t>
  </si>
  <si>
    <t>(028) 9016 3343</t>
  </si>
  <si>
    <t>Clare House</t>
  </si>
  <si>
    <t>Belfast BT3 9ED</t>
  </si>
  <si>
    <t>adjusted for vacant properties using the 2021 Census.</t>
  </si>
  <si>
    <t>Note: The amount of waste sent for preparing for reuse, for dry recycling, composting and landfill will not equal the waste arisings</t>
  </si>
  <si>
    <t>Note: The percentages of waste sent for preparing for reuse, for dry recycling, composting and landfill will not equal 100% because the recycling measures</t>
  </si>
  <si>
    <t>Note: The tonnages of waste sent for preparing for reuse, for dry recycling, composting and landfill will not equal the waste arisings because the</t>
  </si>
  <si>
    <t>recycling measures were defined to capture outputs from recycling processes which exclude energy recovery and any other gaseous liquid losses.</t>
  </si>
  <si>
    <t>The amount of waste sent for preparing for reuse, for dry recycling, composting and landfill will not equal the waste arisings</t>
  </si>
  <si>
    <t>Population (2024)</t>
  </si>
  <si>
    <t>The data are provisional and the final figures for this quarter are scheduled to be published in November 2026, taking into account data revisions and provision of missing data.</t>
  </si>
  <si>
    <t xml:space="preserve">It should be noted that data used in this calculation include provisional data. An annual report, with fully validated figures for 2025/26 is scheduled to be published in November 2026.   </t>
  </si>
  <si>
    <t>The latest annual report with finalised figures (2024/25) is available from the DAERA website:</t>
  </si>
  <si>
    <t>https://www.daera-ni.gov.uk/publications/northern-ireland-local-authority-collected-municipal-waste-management-statistics-2024-25</t>
  </si>
  <si>
    <t>Households
(up to Sept 2025)</t>
  </si>
  <si>
    <t>October to December 2025</t>
  </si>
  <si>
    <t>Northern Ireland Local Authority Collected Municipal Waste Management Statistics - 
October to December 2025 - provisional estimates</t>
  </si>
  <si>
    <t>Northern Ireland, October to December 2025</t>
  </si>
  <si>
    <t>Northern Ireland, January 2025 to December 2025</t>
  </si>
  <si>
    <t>https://www.daera-ni.gov.uk/publications/northern-ireland-local-authority-collected-municipal-waste-management-statistics-october-december-2025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</si>
</sst>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0.00_-;\-&quot;£&quot;* #,##0.00_-;_-&quot;£&quot;* &quot;-&quot;??_-;_-@_-"/>
    <numFmt numFmtId="43" formatCode="_-* #,##0.00_-;\-* #,##0.00_-;_-* &quot;-&quot;??_-;_-@_-"/>
    <numFmt numFmtId="164" formatCode="#,##0.0"/>
    <numFmt numFmtId="169" formatCode="0.0000"/>
    <numFmt numFmtId="170" formatCode="#,##0.0000"/>
    <numFmt numFmtId="171" formatCode="#,##0.000"/>
    <numFmt numFmtId="172" formatCode="0.0"/>
    <numFmt numFmtId="177" formatCode="0.0%"/>
    <numFmt numFmtId="179" formatCode="0.000"/>
    <numFmt numFmtId="187" formatCode="_(* #,##0.00_);_(* \(#,##0.00\);_(* &quot;-&quot;??_);_(@_)"/>
    <numFmt numFmtId="188" formatCode="[$-F800]dddd\,\ mmmm\ dd\,\ yyyy"/>
  </numFmts>
  <fonts count="60" x14ac:knownFonts="1">
    <font>
      <sz val="10"/>
      <name val="Arial"/>
    </font>
    <font>
      <sz val="10"/>
      <name val="Arial"/>
    </font>
    <font>
      <b/>
      <sz val="10"/>
      <name val="Arial"/>
      <family val="2"/>
    </font>
    <font>
      <sz val="8"/>
      <name val="Arial"/>
      <family val="2"/>
    </font>
    <font>
      <sz val="10"/>
      <name val="Arial"/>
      <family val="2"/>
    </font>
    <font>
      <b/>
      <sz val="12"/>
      <name val="Arial"/>
      <family val="2"/>
    </font>
    <font>
      <u/>
      <sz val="10"/>
      <color indexed="12"/>
      <name val="Arial"/>
      <family val="2"/>
    </font>
    <font>
      <sz val="12"/>
      <name val="Arial"/>
      <family val="2"/>
    </font>
    <font>
      <i/>
      <sz val="12"/>
      <name val="Arial"/>
      <family val="2"/>
    </font>
    <font>
      <b/>
      <sz val="12"/>
      <color indexed="12"/>
      <name val="Arial"/>
      <family val="2"/>
    </font>
    <font>
      <sz val="12"/>
      <color indexed="8"/>
      <name val="Calibri"/>
      <family val="2"/>
    </font>
    <font>
      <sz val="12"/>
      <color indexed="9"/>
      <name val="Calibri"/>
      <family val="2"/>
    </font>
    <font>
      <sz val="12"/>
      <color indexed="14"/>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8"/>
      <color indexed="62"/>
      <name val="Cambria"/>
      <family val="2"/>
    </font>
    <font>
      <b/>
      <sz val="12"/>
      <color indexed="8"/>
      <name val="Calibri"/>
      <family val="2"/>
    </font>
    <font>
      <sz val="12"/>
      <color indexed="10"/>
      <name val="Calibri"/>
      <family val="2"/>
    </font>
    <font>
      <sz val="48"/>
      <name val="Arial"/>
      <family val="2"/>
    </font>
    <font>
      <b/>
      <sz val="24"/>
      <name val="Arial"/>
      <family val="2"/>
    </font>
    <font>
      <sz val="24"/>
      <name val="Arial"/>
      <family val="2"/>
    </font>
    <font>
      <u/>
      <sz val="12"/>
      <color indexed="12"/>
      <name val="Arial"/>
      <family val="2"/>
    </font>
    <font>
      <b/>
      <sz val="15"/>
      <color indexed="56"/>
      <name val="Calibri"/>
      <family val="2"/>
    </font>
    <font>
      <b/>
      <sz val="11"/>
      <color indexed="63"/>
      <name val="Calibri"/>
      <family val="2"/>
    </font>
    <font>
      <sz val="11"/>
      <color indexed="8"/>
      <name val="Calibri"/>
      <family val="2"/>
    </font>
    <font>
      <sz val="11"/>
      <color indexed="52"/>
      <name val="Calibri"/>
      <family val="2"/>
    </font>
    <font>
      <sz val="11"/>
      <color indexed="9"/>
      <name val="Calibri"/>
      <family val="2"/>
    </font>
    <font>
      <b/>
      <sz val="11"/>
      <color indexed="9"/>
      <name val="Calibri"/>
      <family val="2"/>
    </font>
    <font>
      <b/>
      <sz val="11"/>
      <color indexed="52"/>
      <name val="Calibri"/>
      <family val="2"/>
    </font>
    <font>
      <i/>
      <sz val="11"/>
      <color indexed="23"/>
      <name val="Calibri"/>
      <family val="2"/>
    </font>
    <font>
      <sz val="11"/>
      <color indexed="62"/>
      <name val="Calibri"/>
      <family val="2"/>
    </font>
    <font>
      <sz val="11"/>
      <color indexed="60"/>
      <name val="Calibri"/>
      <family val="2"/>
    </font>
    <font>
      <sz val="11"/>
      <color indexed="17"/>
      <name val="Calibri"/>
      <family val="2"/>
    </font>
    <font>
      <sz val="11"/>
      <color indexed="20"/>
      <name val="Calibri"/>
      <family val="2"/>
    </font>
    <font>
      <b/>
      <sz val="13"/>
      <color indexed="56"/>
      <name val="Calibri"/>
      <family val="2"/>
    </font>
    <font>
      <b/>
      <sz val="11"/>
      <color indexed="56"/>
      <name val="Calibri"/>
      <family val="2"/>
    </font>
    <font>
      <sz val="10"/>
      <name val="Arial"/>
      <family val="2"/>
    </font>
    <font>
      <sz val="10"/>
      <name val="MS Sans Serif"/>
      <family val="2"/>
    </font>
    <font>
      <sz val="10"/>
      <name val="Arial"/>
      <family val="2"/>
    </font>
    <font>
      <sz val="10"/>
      <name val="Arial"/>
      <family val="2"/>
    </font>
    <font>
      <sz val="10"/>
      <name val="Arial"/>
      <family val="2"/>
    </font>
    <font>
      <sz val="11"/>
      <color rgb="FF9C0006"/>
      <name val="Calibri"/>
      <family val="2"/>
      <scheme val="minor"/>
    </font>
    <font>
      <sz val="11"/>
      <color rgb="FF006100"/>
      <name val="Calibri"/>
      <family val="2"/>
      <scheme val="minor"/>
    </font>
    <font>
      <u/>
      <sz val="9.35"/>
      <color theme="10"/>
      <name val="Calibri"/>
      <family val="2"/>
    </font>
    <font>
      <sz val="11"/>
      <color rgb="FF9C6500"/>
      <name val="Calibri"/>
      <family val="2"/>
      <scheme val="minor"/>
    </font>
    <font>
      <sz val="10"/>
      <color rgb="FF000000"/>
      <name val="Arial"/>
      <family val="2"/>
    </font>
    <font>
      <sz val="11"/>
      <color theme="1"/>
      <name val="Calibri"/>
      <family val="2"/>
      <scheme val="minor"/>
    </font>
    <font>
      <sz val="10"/>
      <color theme="0" tint="-0.499984740745262"/>
      <name val="Arial"/>
      <family val="2"/>
    </font>
    <font>
      <sz val="10"/>
      <color rgb="FFFF0000"/>
      <name val="Arial"/>
      <family val="2"/>
    </font>
    <font>
      <sz val="10"/>
      <color rgb="FF365F91"/>
      <name val="Arial"/>
      <family val="2"/>
    </font>
    <font>
      <sz val="10"/>
      <color theme="1"/>
      <name val="Arial"/>
      <family val="2"/>
    </font>
  </fonts>
  <fills count="46">
    <fill>
      <patternFill patternType="none"/>
    </fill>
    <fill>
      <patternFill patternType="gray125"/>
    </fill>
    <fill>
      <patternFill patternType="solid">
        <fgColor indexed="9"/>
      </patternFill>
    </fill>
    <fill>
      <patternFill patternType="solid">
        <fgColor indexed="31"/>
        <bgColor indexed="64"/>
      </patternFill>
    </fill>
    <fill>
      <patternFill patternType="solid">
        <fgColor indexed="47"/>
      </patternFill>
    </fill>
    <fill>
      <patternFill patternType="solid">
        <fgColor indexed="45"/>
        <bgColor indexed="64"/>
      </patternFill>
    </fill>
    <fill>
      <patternFill patternType="solid">
        <fgColor indexed="26"/>
      </patternFill>
    </fill>
    <fill>
      <patternFill patternType="solid">
        <fgColor indexed="42"/>
        <bgColor indexed="64"/>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bgColor indexed="64"/>
      </patternFill>
    </fill>
    <fill>
      <patternFill patternType="solid">
        <fgColor indexed="22"/>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43"/>
      </patternFill>
    </fill>
    <fill>
      <patternFill patternType="solid">
        <fgColor indexed="11"/>
        <bgColor indexed="64"/>
      </patternFill>
    </fill>
    <fill>
      <patternFill patternType="solid">
        <fgColor indexed="44"/>
      </patternFill>
    </fill>
    <fill>
      <patternFill patternType="solid">
        <fgColor indexed="51"/>
        <bgColor indexed="64"/>
      </patternFill>
    </fill>
    <fill>
      <patternFill patternType="solid">
        <fgColor indexed="49"/>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9"/>
      </patternFill>
    </fill>
    <fill>
      <patternFill patternType="solid">
        <fgColor indexed="10"/>
        <bgColor indexed="64"/>
      </patternFill>
    </fill>
    <fill>
      <patternFill patternType="solid">
        <fgColor indexed="57"/>
        <bgColor indexed="64"/>
      </patternFill>
    </fill>
    <fill>
      <patternFill patternType="solid">
        <fgColor indexed="54"/>
      </patternFill>
    </fill>
    <fill>
      <patternFill patternType="solid">
        <fgColor indexed="53"/>
      </patternFill>
    </fill>
    <fill>
      <patternFill patternType="solid">
        <fgColor indexed="53"/>
        <bgColor indexed="64"/>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55"/>
        <bgColor indexed="64"/>
      </patternFill>
    </fill>
    <fill>
      <patternFill patternType="solid">
        <fgColor indexed="42"/>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rgb="FFFFC7CE"/>
      </patternFill>
    </fill>
    <fill>
      <patternFill patternType="solid">
        <fgColor rgb="FFC6EFCE"/>
      </patternFill>
    </fill>
    <fill>
      <patternFill patternType="solid">
        <fgColor rgb="FFFFEB9C"/>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theme="0" tint="-0.499984740745262"/>
      </top>
      <bottom style="thin">
        <color theme="0" tint="-0.499984740745262"/>
      </bottom>
      <diagonal/>
    </border>
    <border>
      <left/>
      <right/>
      <top/>
      <bottom style="thin">
        <color theme="0" tint="-0.499984740745262"/>
      </bottom>
      <diagonal/>
    </border>
    <border>
      <left style="thin">
        <color theme="0"/>
      </left>
      <right style="thin">
        <color theme="0"/>
      </right>
      <top style="thin">
        <color theme="0"/>
      </top>
      <bottom style="thin">
        <color theme="0"/>
      </bottom>
      <diagonal/>
    </border>
    <border>
      <left style="thin">
        <color theme="0" tint="-0.14996795556505021"/>
      </left>
      <right style="thin">
        <color theme="0" tint="-0.14996795556505021"/>
      </right>
      <top style="thin">
        <color indexed="64"/>
      </top>
      <bottom style="thin">
        <color indexed="64"/>
      </bottom>
      <diagonal/>
    </border>
    <border>
      <left/>
      <right style="thin">
        <color theme="0"/>
      </right>
      <top/>
      <bottom/>
      <diagonal/>
    </border>
    <border>
      <left style="thin">
        <color theme="0"/>
      </left>
      <right style="thin">
        <color theme="0"/>
      </right>
      <top/>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right>
      <top style="thin">
        <color theme="0"/>
      </top>
      <bottom style="thin">
        <color theme="0"/>
      </bottom>
      <diagonal/>
    </border>
    <border>
      <left/>
      <right style="thin">
        <color theme="0"/>
      </right>
      <top style="thin">
        <color theme="0" tint="-4.9989318521683403E-2"/>
      </top>
      <bottom style="thin">
        <color indexed="64"/>
      </bottom>
      <diagonal/>
    </border>
    <border>
      <left style="thin">
        <color theme="0"/>
      </left>
      <right style="thin">
        <color theme="0"/>
      </right>
      <top style="thin">
        <color theme="0" tint="-4.9989318521683403E-2"/>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indexed="64"/>
      </top>
      <bottom style="thin">
        <color indexed="64"/>
      </bottom>
      <diagonal/>
    </border>
    <border>
      <left/>
      <right style="thin">
        <color theme="0"/>
      </right>
      <top style="thin">
        <color theme="0"/>
      </top>
      <bottom/>
      <diagonal/>
    </border>
    <border>
      <left style="thin">
        <color theme="0"/>
      </left>
      <right style="thin">
        <color theme="0"/>
      </right>
      <top style="thin">
        <color theme="0"/>
      </top>
      <bottom/>
      <diagonal/>
    </border>
  </borders>
  <cellStyleXfs count="469">
    <xf numFmtId="0" fontId="0" fillId="0" borderId="0"/>
    <xf numFmtId="0" fontId="10" fillId="2"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10" fillId="2"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10" fillId="2" borderId="0" applyNumberFormat="0" applyBorder="0" applyAlignment="0" applyProtection="0"/>
    <xf numFmtId="0" fontId="10" fillId="4"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10" fillId="4"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10" fillId="4" borderId="0" applyNumberFormat="0" applyBorder="0" applyAlignment="0" applyProtection="0"/>
    <xf numFmtId="0" fontId="10" fillId="6"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10" fillId="6"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10" fillId="6" borderId="0" applyNumberFormat="0" applyBorder="0" applyAlignment="0" applyProtection="0"/>
    <xf numFmtId="0" fontId="10" fillId="2"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10" fillId="2"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10" fillId="2" borderId="0" applyNumberFormat="0" applyBorder="0" applyAlignment="0" applyProtection="0"/>
    <xf numFmtId="0" fontId="10" fillId="9"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10" fillId="9"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0" fillId="4"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0" fillId="4" borderId="0" applyNumberFormat="0" applyBorder="0" applyAlignment="0" applyProtection="0"/>
    <xf numFmtId="0" fontId="10" fillId="12"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10" fillId="12"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10" fillId="12" borderId="0" applyNumberFormat="0" applyBorder="0" applyAlignment="0" applyProtection="0"/>
    <xf numFmtId="0" fontId="10" fillId="1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0" fillId="1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0" fillId="14" borderId="0" applyNumberFormat="0" applyBorder="0" applyAlignment="0" applyProtection="0"/>
    <xf numFmtId="0" fontId="10" fillId="16"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10" fillId="16"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10" fillId="16" borderId="0" applyNumberFormat="0" applyBorder="0" applyAlignment="0" applyProtection="0"/>
    <xf numFmtId="0" fontId="10" fillId="12"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10" fillId="12"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10" fillId="12" borderId="0" applyNumberFormat="0" applyBorder="0" applyAlignment="0" applyProtection="0"/>
    <xf numFmtId="0" fontId="10" fillId="18"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10" fillId="18"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10" fillId="18" borderId="0" applyNumberFormat="0" applyBorder="0" applyAlignment="0" applyProtection="0"/>
    <xf numFmtId="0" fontId="10" fillId="4"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0" fillId="4"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0" fillId="4" borderId="0" applyNumberFormat="0" applyBorder="0" applyAlignment="0" applyProtection="0"/>
    <xf numFmtId="0" fontId="11" fillId="20"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11" fillId="20"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11" fillId="20" borderId="0" applyNumberFormat="0" applyBorder="0" applyAlignment="0" applyProtection="0"/>
    <xf numFmtId="0" fontId="11" fillId="14"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11" fillId="14"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11" fillId="14" borderId="0" applyNumberFormat="0" applyBorder="0" applyAlignment="0" applyProtection="0"/>
    <xf numFmtId="0" fontId="11" fillId="16"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11" fillId="16"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11" fillId="16" borderId="0" applyNumberFormat="0" applyBorder="0" applyAlignment="0" applyProtection="0"/>
    <xf numFmtId="0" fontId="11" fillId="1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11" fillId="1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11" fillId="12" borderId="0" applyNumberFormat="0" applyBorder="0" applyAlignment="0" applyProtection="0"/>
    <xf numFmtId="0" fontId="11" fillId="20"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11" fillId="20"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11" fillId="4"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11" fillId="4" borderId="0" applyNumberFormat="0" applyBorder="0" applyAlignment="0" applyProtection="0"/>
    <xf numFmtId="0" fontId="11" fillId="20"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11" fillId="20"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11" fillId="20" borderId="0" applyNumberFormat="0" applyBorder="0" applyAlignment="0" applyProtection="0"/>
    <xf numFmtId="0" fontId="11" fillId="26"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11" fillId="26" borderId="0" applyNumberFormat="0" applyBorder="0" applyAlignment="0" applyProtection="0"/>
    <xf numFmtId="0" fontId="35" fillId="27" borderId="0" applyNumberFormat="0" applyBorder="0" applyAlignment="0" applyProtection="0"/>
    <xf numFmtId="0" fontId="35"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11" fillId="26" borderId="0" applyNumberFormat="0" applyBorder="0" applyAlignment="0" applyProtection="0"/>
    <xf numFmtId="0" fontId="35" fillId="28" borderId="0" applyNumberFormat="0" applyBorder="0" applyAlignment="0" applyProtection="0"/>
    <xf numFmtId="0" fontId="35" fillId="28" borderId="0" applyNumberFormat="0" applyBorder="0" applyAlignment="0" applyProtection="0"/>
    <xf numFmtId="0" fontId="11" fillId="26" borderId="0" applyNumberFormat="0" applyBorder="0" applyAlignment="0" applyProtection="0"/>
    <xf numFmtId="0" fontId="11" fillId="29"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11" fillId="29"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11" fillId="29" borderId="0" applyNumberFormat="0" applyBorder="0" applyAlignment="0" applyProtection="0"/>
    <xf numFmtId="0" fontId="11" fillId="20"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11" fillId="20"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11" fillId="20" borderId="0" applyNumberFormat="0" applyBorder="0" applyAlignment="0" applyProtection="0"/>
    <xf numFmtId="0" fontId="11" fillId="30"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11" fillId="30" borderId="0" applyNumberFormat="0" applyBorder="0" applyAlignment="0" applyProtection="0"/>
    <xf numFmtId="0" fontId="35" fillId="31" borderId="0" applyNumberFormat="0" applyBorder="0" applyAlignment="0" applyProtection="0"/>
    <xf numFmtId="0" fontId="35" fillId="31" borderId="0" applyNumberFormat="0" applyBorder="0" applyAlignment="0" applyProtection="0"/>
    <xf numFmtId="0" fontId="11" fillId="30" borderId="0" applyNumberFormat="0" applyBorder="0" applyAlignment="0" applyProtection="0"/>
    <xf numFmtId="0" fontId="12" fillId="32" borderId="0" applyNumberFormat="0" applyBorder="0" applyAlignment="0" applyProtection="0"/>
    <xf numFmtId="0" fontId="42" fillId="5" borderId="0" applyNumberFormat="0" applyBorder="0" applyAlignment="0" applyProtection="0"/>
    <xf numFmtId="0" fontId="42" fillId="5" borderId="0" applyNumberFormat="0" applyBorder="0" applyAlignment="0" applyProtection="0"/>
    <xf numFmtId="0" fontId="12" fillId="32" borderId="0" applyNumberFormat="0" applyBorder="0" applyAlignment="0" applyProtection="0"/>
    <xf numFmtId="0" fontId="42" fillId="5" borderId="0" applyNumberFormat="0" applyBorder="0" applyAlignment="0" applyProtection="0"/>
    <xf numFmtId="0" fontId="42" fillId="5" borderId="0" applyNumberFormat="0" applyBorder="0" applyAlignment="0" applyProtection="0"/>
    <xf numFmtId="0" fontId="50" fillId="40" borderId="0" applyNumberFormat="0" applyBorder="0" applyAlignment="0" applyProtection="0"/>
    <xf numFmtId="0" fontId="12" fillId="32" borderId="0" applyNumberFormat="0" applyBorder="0" applyAlignment="0" applyProtection="0"/>
    <xf numFmtId="0" fontId="13" fillId="2" borderId="1" applyNumberFormat="0" applyAlignment="0" applyProtection="0"/>
    <xf numFmtId="0" fontId="37" fillId="33" borderId="1" applyNumberFormat="0" applyAlignment="0" applyProtection="0"/>
    <xf numFmtId="0" fontId="37" fillId="33" borderId="1" applyNumberFormat="0" applyAlignment="0" applyProtection="0"/>
    <xf numFmtId="0" fontId="13" fillId="2" borderId="1" applyNumberFormat="0" applyAlignment="0" applyProtection="0"/>
    <xf numFmtId="0" fontId="37" fillId="33" borderId="1" applyNumberFormat="0" applyAlignment="0" applyProtection="0"/>
    <xf numFmtId="0" fontId="37" fillId="33" borderId="1" applyNumberFormat="0" applyAlignment="0" applyProtection="0"/>
    <xf numFmtId="0" fontId="13" fillId="2" borderId="1" applyNumberFormat="0" applyAlignment="0" applyProtection="0"/>
    <xf numFmtId="0" fontId="14" fillId="34" borderId="2" applyNumberFormat="0" applyAlignment="0" applyProtection="0"/>
    <xf numFmtId="0" fontId="36" fillId="35" borderId="2" applyNumberFormat="0" applyAlignment="0" applyProtection="0"/>
    <xf numFmtId="0" fontId="36" fillId="35" borderId="2" applyNumberFormat="0" applyAlignment="0" applyProtection="0"/>
    <xf numFmtId="0" fontId="14" fillId="34" borderId="2" applyNumberFormat="0" applyAlignment="0" applyProtection="0"/>
    <xf numFmtId="0" fontId="36" fillId="35" borderId="2" applyNumberFormat="0" applyAlignment="0" applyProtection="0"/>
    <xf numFmtId="0" fontId="36" fillId="35" borderId="2" applyNumberFormat="0" applyAlignment="0" applyProtection="0"/>
    <xf numFmtId="0" fontId="14" fillId="34" borderId="2" applyNumberFormat="0" applyAlignment="0" applyProtection="0"/>
    <xf numFmtId="187" fontId="4" fillId="0" borderId="0" applyFont="0" applyFill="0" applyBorder="0" applyAlignment="0" applyProtection="0"/>
    <xf numFmtId="18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5" fillId="0" borderId="0" applyFont="0" applyFill="0" applyBorder="0" applyAlignment="0" applyProtection="0"/>
    <xf numFmtId="44" fontId="4" fillId="0" borderId="0" applyFont="0" applyFill="0" applyBorder="0" applyAlignment="0" applyProtection="0"/>
    <xf numFmtId="44" fontId="48" fillId="0" borderId="0" applyFont="0" applyFill="0" applyBorder="0" applyAlignment="0" applyProtection="0"/>
    <xf numFmtId="44" fontId="48" fillId="0" borderId="0" applyFont="0" applyFill="0" applyBorder="0" applyAlignment="0" applyProtection="0"/>
    <xf numFmtId="44" fontId="4" fillId="0" borderId="0" applyFont="0" applyFill="0" applyBorder="0" applyAlignment="0" applyProtection="0"/>
    <xf numFmtId="0" fontId="15"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15"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15" fillId="0" borderId="0" applyNumberFormat="0" applyFill="0" applyBorder="0" applyAlignment="0" applyProtection="0"/>
    <xf numFmtId="0" fontId="16" fillId="36"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16" fillId="36"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51" fillId="41" borderId="0" applyNumberFormat="0" applyBorder="0" applyAlignment="0" applyProtection="0"/>
    <xf numFmtId="0" fontId="16" fillId="36" borderId="0" applyNumberFormat="0" applyBorder="0" applyAlignment="0" applyProtection="0"/>
    <xf numFmtId="0" fontId="17" fillId="0" borderId="3" applyNumberFormat="0" applyFill="0" applyAlignment="0" applyProtection="0"/>
    <xf numFmtId="0" fontId="31" fillId="0" borderId="4" applyNumberFormat="0" applyFill="0" applyAlignment="0" applyProtection="0"/>
    <xf numFmtId="0" fontId="31" fillId="0" borderId="4" applyNumberFormat="0" applyFill="0" applyAlignment="0" applyProtection="0"/>
    <xf numFmtId="0" fontId="17" fillId="0" borderId="3" applyNumberFormat="0" applyFill="0" applyAlignment="0" applyProtection="0"/>
    <xf numFmtId="0" fontId="31" fillId="0" borderId="4" applyNumberFormat="0" applyFill="0" applyAlignment="0" applyProtection="0"/>
    <xf numFmtId="0" fontId="31" fillId="0" borderId="4" applyNumberFormat="0" applyFill="0" applyAlignment="0" applyProtection="0"/>
    <xf numFmtId="0" fontId="17" fillId="0" borderId="3" applyNumberFormat="0" applyFill="0" applyAlignment="0" applyProtection="0"/>
    <xf numFmtId="0" fontId="18" fillId="0" borderId="5" applyNumberFormat="0" applyFill="0" applyAlignment="0" applyProtection="0"/>
    <xf numFmtId="0" fontId="43" fillId="0" borderId="5" applyNumberFormat="0" applyFill="0" applyAlignment="0" applyProtection="0"/>
    <xf numFmtId="0" fontId="43" fillId="0" borderId="5" applyNumberFormat="0" applyFill="0" applyAlignment="0" applyProtection="0"/>
    <xf numFmtId="0" fontId="18" fillId="0" borderId="5" applyNumberFormat="0" applyFill="0" applyAlignment="0" applyProtection="0"/>
    <xf numFmtId="0" fontId="43" fillId="0" borderId="5" applyNumberFormat="0" applyFill="0" applyAlignment="0" applyProtection="0"/>
    <xf numFmtId="0" fontId="43" fillId="0" borderId="5"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44" fillId="0" borderId="7" applyNumberFormat="0" applyFill="0" applyAlignment="0" applyProtection="0"/>
    <xf numFmtId="0" fontId="44" fillId="0" borderId="7" applyNumberFormat="0" applyFill="0" applyAlignment="0" applyProtection="0"/>
    <xf numFmtId="0" fontId="19" fillId="0" borderId="6" applyNumberFormat="0" applyFill="0" applyAlignment="0" applyProtection="0"/>
    <xf numFmtId="0" fontId="44" fillId="0" borderId="7" applyNumberFormat="0" applyFill="0" applyAlignment="0" applyProtection="0"/>
    <xf numFmtId="0" fontId="44" fillId="0" borderId="7"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9"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9" fillId="0" borderId="0" applyNumberForma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188"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20" fillId="4" borderId="1" applyNumberFormat="0" applyAlignment="0" applyProtection="0"/>
    <xf numFmtId="0" fontId="39" fillId="11" borderId="1" applyNumberFormat="0" applyAlignment="0" applyProtection="0"/>
    <xf numFmtId="0" fontId="39" fillId="11" borderId="1" applyNumberFormat="0" applyAlignment="0" applyProtection="0"/>
    <xf numFmtId="0" fontId="20" fillId="4" borderId="1" applyNumberFormat="0" applyAlignment="0" applyProtection="0"/>
    <xf numFmtId="0" fontId="39" fillId="11" borderId="1" applyNumberFormat="0" applyAlignment="0" applyProtection="0"/>
    <xf numFmtId="0" fontId="39" fillId="11" borderId="1" applyNumberFormat="0" applyAlignment="0" applyProtection="0"/>
    <xf numFmtId="0" fontId="20" fillId="4" borderId="1" applyNumberFormat="0" applyAlignment="0" applyProtection="0"/>
    <xf numFmtId="0" fontId="21" fillId="0" borderId="8" applyNumberFormat="0" applyFill="0" applyAlignment="0" applyProtection="0"/>
    <xf numFmtId="0" fontId="34" fillId="0" borderId="8" applyNumberFormat="0" applyFill="0" applyAlignment="0" applyProtection="0"/>
    <xf numFmtId="0" fontId="34" fillId="0" borderId="8" applyNumberFormat="0" applyFill="0" applyAlignment="0" applyProtection="0"/>
    <xf numFmtId="0" fontId="21" fillId="0" borderId="8" applyNumberFormat="0" applyFill="0" applyAlignment="0" applyProtection="0"/>
    <xf numFmtId="0" fontId="34" fillId="0" borderId="8" applyNumberFormat="0" applyFill="0" applyAlignment="0" applyProtection="0"/>
    <xf numFmtId="0" fontId="34" fillId="0" borderId="8" applyNumberFormat="0" applyFill="0" applyAlignment="0" applyProtection="0"/>
    <xf numFmtId="0" fontId="21" fillId="0" borderId="8" applyNumberFormat="0" applyFill="0" applyAlignment="0" applyProtection="0"/>
    <xf numFmtId="0" fontId="22" fillId="16"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22" fillId="16"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53" fillId="42" borderId="0" applyNumberFormat="0" applyBorder="0" applyAlignment="0" applyProtection="0"/>
    <xf numFmtId="0" fontId="22" fillId="16" borderId="0" applyNumberFormat="0" applyBorder="0" applyAlignment="0" applyProtection="0"/>
    <xf numFmtId="0" fontId="48" fillId="0" borderId="0"/>
    <xf numFmtId="0" fontId="54" fillId="0" borderId="0"/>
    <xf numFmtId="0" fontId="4" fillId="0" borderId="0"/>
    <xf numFmtId="0" fontId="55" fillId="0" borderId="0"/>
    <xf numFmtId="188" fontId="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188" fontId="55" fillId="0" borderId="0"/>
    <xf numFmtId="188" fontId="55" fillId="0" borderId="0"/>
    <xf numFmtId="188" fontId="55" fillId="0" borderId="0"/>
    <xf numFmtId="188"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188" fontId="55" fillId="0" borderId="0"/>
    <xf numFmtId="188" fontId="55" fillId="0" borderId="0"/>
    <xf numFmtId="0" fontId="55" fillId="0" borderId="0"/>
    <xf numFmtId="188" fontId="55" fillId="0" borderId="0"/>
    <xf numFmtId="188" fontId="55" fillId="0" borderId="0"/>
    <xf numFmtId="0" fontId="55" fillId="0" borderId="0"/>
    <xf numFmtId="188" fontId="55" fillId="0" borderId="0"/>
    <xf numFmtId="188" fontId="55" fillId="0" borderId="0"/>
    <xf numFmtId="0" fontId="55" fillId="0" borderId="0"/>
    <xf numFmtId="0" fontId="55" fillId="0" borderId="0"/>
    <xf numFmtId="0" fontId="4" fillId="0" borderId="0"/>
    <xf numFmtId="0" fontId="55" fillId="0" borderId="0"/>
    <xf numFmtId="0" fontId="55" fillId="0" borderId="0"/>
    <xf numFmtId="0" fontId="55" fillId="0" borderId="0"/>
    <xf numFmtId="188" fontId="55" fillId="0" borderId="0"/>
    <xf numFmtId="0" fontId="55" fillId="0" borderId="0"/>
    <xf numFmtId="0" fontId="55" fillId="0" borderId="0"/>
    <xf numFmtId="0" fontId="55" fillId="0" borderId="0"/>
    <xf numFmtId="0" fontId="55" fillId="0" borderId="0"/>
    <xf numFmtId="0" fontId="55" fillId="0" borderId="0"/>
    <xf numFmtId="188" fontId="55" fillId="0" borderId="0"/>
    <xf numFmtId="0" fontId="48" fillId="0" borderId="0"/>
    <xf numFmtId="0" fontId="55" fillId="0" borderId="0"/>
    <xf numFmtId="0" fontId="48" fillId="0" borderId="0"/>
    <xf numFmtId="188" fontId="55" fillId="0" borderId="0"/>
    <xf numFmtId="0" fontId="55" fillId="0" borderId="0"/>
    <xf numFmtId="0" fontId="55" fillId="0" borderId="0"/>
    <xf numFmtId="0" fontId="55" fillId="0" borderId="0"/>
    <xf numFmtId="0" fontId="4" fillId="0" borderId="0"/>
    <xf numFmtId="0" fontId="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5" fillId="0" borderId="0"/>
    <xf numFmtId="0" fontId="4" fillId="0" borderId="0"/>
    <xf numFmtId="0" fontId="46" fillId="0" borderId="0"/>
    <xf numFmtId="0" fontId="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 fillId="0" borderId="0"/>
    <xf numFmtId="0" fontId="55" fillId="0" borderId="0"/>
    <xf numFmtId="0" fontId="55" fillId="0" borderId="0"/>
    <xf numFmtId="0" fontId="4" fillId="0" borderId="0"/>
    <xf numFmtId="0" fontId="55" fillId="0" borderId="0"/>
    <xf numFmtId="0" fontId="4" fillId="0" borderId="0"/>
    <xf numFmtId="0" fontId="1" fillId="6" borderId="9" applyNumberFormat="0" applyFont="0" applyAlignment="0" applyProtection="0"/>
    <xf numFmtId="0" fontId="48" fillId="6" borderId="9" applyNumberFormat="0" applyFont="0" applyAlignment="0" applyProtection="0"/>
    <xf numFmtId="0" fontId="4" fillId="6" borderId="9" applyNumberFormat="0" applyFont="0" applyAlignment="0" applyProtection="0"/>
    <xf numFmtId="0" fontId="4" fillId="38" borderId="9" applyNumberFormat="0" applyFont="0" applyAlignment="0" applyProtection="0"/>
    <xf numFmtId="0" fontId="4" fillId="38" borderId="9" applyNumberFormat="0" applyFont="0" applyAlignment="0" applyProtection="0"/>
    <xf numFmtId="0" fontId="4" fillId="6" borderId="9" applyNumberFormat="0" applyFont="0" applyAlignment="0" applyProtection="0"/>
    <xf numFmtId="0" fontId="4" fillId="38" borderId="9" applyNumberFormat="0" applyFont="0" applyAlignment="0" applyProtection="0"/>
    <xf numFmtId="0" fontId="4" fillId="6" borderId="9" applyNumberFormat="0" applyFont="0" applyAlignment="0" applyProtection="0"/>
    <xf numFmtId="0" fontId="4" fillId="38" borderId="9" applyNumberFormat="0" applyFont="0" applyAlignment="0" applyProtection="0"/>
    <xf numFmtId="0" fontId="4" fillId="6" borderId="9" applyNumberFormat="0" applyFont="0" applyAlignment="0" applyProtection="0"/>
    <xf numFmtId="0" fontId="4" fillId="6" borderId="9" applyNumberFormat="0" applyFont="0" applyAlignment="0" applyProtection="0"/>
    <xf numFmtId="0" fontId="47" fillId="6" borderId="9" applyNumberFormat="0" applyFont="0" applyAlignment="0" applyProtection="0"/>
    <xf numFmtId="0" fontId="4" fillId="6" borderId="9" applyNumberFormat="0" applyFont="0" applyAlignment="0" applyProtection="0"/>
    <xf numFmtId="0" fontId="4" fillId="38" borderId="9" applyNumberFormat="0" applyFont="0" applyAlignment="0" applyProtection="0"/>
    <xf numFmtId="0" fontId="47" fillId="6" borderId="9" applyNumberFormat="0" applyFont="0" applyAlignment="0" applyProtection="0"/>
    <xf numFmtId="0" fontId="4" fillId="6" borderId="9" applyNumberFormat="0" applyFont="0" applyAlignment="0" applyProtection="0"/>
    <xf numFmtId="0" fontId="48" fillId="38" borderId="9" applyNumberFormat="0" applyFont="0" applyAlignment="0" applyProtection="0"/>
    <xf numFmtId="0" fontId="48" fillId="6" borderId="9" applyNumberFormat="0" applyFont="0" applyAlignment="0" applyProtection="0"/>
    <xf numFmtId="0" fontId="48" fillId="6" borderId="9" applyNumberFormat="0" applyFont="0" applyAlignment="0" applyProtection="0"/>
    <xf numFmtId="0" fontId="4" fillId="6" borderId="9" applyNumberFormat="0" applyFont="0" applyAlignment="0" applyProtection="0"/>
    <xf numFmtId="0" fontId="48" fillId="6" borderId="9" applyNumberFormat="0" applyFont="0" applyAlignment="0" applyProtection="0"/>
    <xf numFmtId="0" fontId="48" fillId="6" borderId="9" applyNumberFormat="0" applyFont="0" applyAlignment="0" applyProtection="0"/>
    <xf numFmtId="0" fontId="48" fillId="6" borderId="9" applyNumberFormat="0" applyFont="0" applyAlignment="0" applyProtection="0"/>
    <xf numFmtId="0" fontId="23" fillId="2" borderId="10" applyNumberFormat="0" applyAlignment="0" applyProtection="0"/>
    <xf numFmtId="0" fontId="32" fillId="33" borderId="10" applyNumberFormat="0" applyAlignment="0" applyProtection="0"/>
    <xf numFmtId="0" fontId="32" fillId="33" borderId="10" applyNumberFormat="0" applyAlignment="0" applyProtection="0"/>
    <xf numFmtId="0" fontId="23" fillId="2" borderId="10" applyNumberFormat="0" applyAlignment="0" applyProtection="0"/>
    <xf numFmtId="0" fontId="32" fillId="33" borderId="10" applyNumberFormat="0" applyAlignment="0" applyProtection="0"/>
    <xf numFmtId="0" fontId="32" fillId="33" borderId="10" applyNumberFormat="0" applyAlignment="0" applyProtection="0"/>
    <xf numFmtId="0" fontId="23" fillId="2" borderId="10" applyNumberFormat="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4"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47" fillId="0" borderId="0" applyFont="0" applyFill="0" applyBorder="0" applyAlignment="0" applyProtection="0"/>
    <xf numFmtId="9" fontId="4"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4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4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5"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4" fillId="0" borderId="0" applyBorder="0"/>
    <xf numFmtId="0" fontId="49" fillId="0" borderId="0" applyNumberFormat="0" applyFont="0" applyFill="0" applyBorder="0" applyAlignment="0" applyProtection="0"/>
    <xf numFmtId="0" fontId="3" fillId="0" borderId="0">
      <alignment horizontal="left"/>
    </xf>
    <xf numFmtId="0" fontId="3" fillId="0" borderId="0">
      <alignment horizontal="left" vertical="center" wrapText="1"/>
    </xf>
    <xf numFmtId="0" fontId="3" fillId="0" borderId="0">
      <alignment horizontal="right"/>
    </xf>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11" applyNumberFormat="0" applyFill="0" applyAlignment="0" applyProtection="0"/>
    <xf numFmtId="0" fontId="25" fillId="0" borderId="11" applyNumberFormat="0" applyFill="0" applyAlignment="0" applyProtection="0"/>
    <xf numFmtId="0" fontId="25" fillId="0" borderId="11"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cellStyleXfs>
  <cellXfs count="250">
    <xf numFmtId="0" fontId="0" fillId="0" borderId="0" xfId="0"/>
    <xf numFmtId="0" fontId="0" fillId="39" borderId="0" xfId="0" applyFill="1"/>
    <xf numFmtId="0" fontId="0" fillId="0" borderId="0" xfId="0" applyAlignment="1">
      <alignment horizontal="right"/>
    </xf>
    <xf numFmtId="0" fontId="7" fillId="0" borderId="0" xfId="0" applyFont="1"/>
    <xf numFmtId="0" fontId="7" fillId="0" borderId="0" xfId="0" applyFont="1" applyFill="1" applyBorder="1"/>
    <xf numFmtId="0" fontId="8" fillId="0" borderId="0" xfId="0" applyFont="1" applyFill="1" applyBorder="1"/>
    <xf numFmtId="3" fontId="0" fillId="0" borderId="0" xfId="0" applyNumberFormat="1"/>
    <xf numFmtId="0" fontId="9" fillId="0" borderId="0" xfId="0" applyFont="1" applyAlignment="1">
      <alignment horizontal="left"/>
    </xf>
    <xf numFmtId="0" fontId="9" fillId="0" borderId="0" xfId="0" applyFont="1" applyFill="1" applyAlignment="1">
      <alignment horizontal="left"/>
    </xf>
    <xf numFmtId="172" fontId="4" fillId="0" borderId="0" xfId="274" applyNumberFormat="1"/>
    <xf numFmtId="0" fontId="4" fillId="0" borderId="0" xfId="274" applyAlignment="1">
      <alignment horizontal="right"/>
    </xf>
    <xf numFmtId="0" fontId="27" fillId="0" borderId="0" xfId="0" applyFont="1" applyAlignment="1">
      <alignment horizontal="left" wrapText="1"/>
    </xf>
    <xf numFmtId="0" fontId="28" fillId="0" borderId="0" xfId="0" applyFont="1" applyAlignment="1">
      <alignment horizontal="left" wrapText="1"/>
    </xf>
    <xf numFmtId="0" fontId="29" fillId="0" borderId="0" xfId="0" applyFont="1"/>
    <xf numFmtId="0" fontId="4" fillId="0" borderId="0" xfId="0" applyFont="1"/>
    <xf numFmtId="0" fontId="5" fillId="0" borderId="0" xfId="0" applyFont="1" applyAlignment="1">
      <alignment horizontal="left" wrapText="1"/>
    </xf>
    <xf numFmtId="164" fontId="0" fillId="0" borderId="0" xfId="0" applyNumberFormat="1"/>
    <xf numFmtId="172" fontId="0" fillId="0" borderId="0" xfId="0" applyNumberFormat="1"/>
    <xf numFmtId="0" fontId="0" fillId="0" borderId="0" xfId="0" applyAlignment="1">
      <alignment vertical="center"/>
    </xf>
    <xf numFmtId="0" fontId="2" fillId="0" borderId="0" xfId="274" applyFont="1" applyFill="1" applyAlignment="1"/>
    <xf numFmtId="0" fontId="2" fillId="0" borderId="0" xfId="274" applyFont="1" applyFill="1"/>
    <xf numFmtId="0" fontId="4" fillId="0" borderId="0" xfId="274" applyFont="1" applyFill="1" applyAlignment="1">
      <alignment horizontal="right"/>
    </xf>
    <xf numFmtId="0" fontId="4" fillId="0" borderId="0" xfId="274" applyFill="1"/>
    <xf numFmtId="0" fontId="0" fillId="0" borderId="0" xfId="0" applyFill="1"/>
    <xf numFmtId="0" fontId="4" fillId="0" borderId="0" xfId="274" applyFill="1" applyAlignment="1"/>
    <xf numFmtId="0" fontId="2" fillId="0" borderId="0" xfId="0" applyFont="1" applyFill="1" applyAlignment="1"/>
    <xf numFmtId="0" fontId="2" fillId="0" borderId="0" xfId="274" applyFont="1" applyFill="1" applyAlignment="1">
      <alignment horizontal="right"/>
    </xf>
    <xf numFmtId="0" fontId="2" fillId="0" borderId="0" xfId="274" applyFont="1" applyFill="1" applyBorder="1" applyAlignment="1"/>
    <xf numFmtId="0" fontId="2" fillId="0" borderId="0" xfId="274" applyFont="1" applyFill="1" applyBorder="1"/>
    <xf numFmtId="0" fontId="4" fillId="0" borderId="0" xfId="274" applyFont="1" applyFill="1" applyBorder="1" applyAlignment="1">
      <alignment horizontal="right"/>
    </xf>
    <xf numFmtId="0" fontId="4" fillId="0" borderId="0" xfId="274" applyFill="1" applyBorder="1"/>
    <xf numFmtId="0" fontId="4" fillId="0" borderId="0" xfId="274" applyFill="1" applyAlignment="1">
      <alignment horizontal="right"/>
    </xf>
    <xf numFmtId="0" fontId="4" fillId="0" borderId="0" xfId="274" applyFont="1" applyFill="1" applyBorder="1"/>
    <xf numFmtId="3" fontId="4" fillId="0" borderId="0" xfId="274" applyNumberFormat="1" applyFill="1" applyBorder="1" applyAlignment="1">
      <alignment horizontal="right"/>
    </xf>
    <xf numFmtId="164" fontId="4" fillId="0" borderId="0" xfId="274" applyNumberFormat="1" applyFill="1"/>
    <xf numFmtId="0" fontId="7" fillId="0" borderId="0" xfId="0" applyFont="1" applyFill="1" applyBorder="1" applyAlignment="1">
      <alignment vertical="center" wrapText="1"/>
    </xf>
    <xf numFmtId="0" fontId="7" fillId="0" borderId="0" xfId="0" applyFont="1" applyAlignment="1">
      <alignment horizontal="right" vertical="center"/>
    </xf>
    <xf numFmtId="0" fontId="30" fillId="0" borderId="0" xfId="245" applyFont="1" applyAlignment="1" applyProtection="1">
      <alignment vertical="center"/>
    </xf>
    <xf numFmtId="0" fontId="54" fillId="0" borderId="0" xfId="273" applyFill="1"/>
    <xf numFmtId="0" fontId="5" fillId="0" borderId="0" xfId="274" applyFont="1" applyFill="1" applyAlignment="1"/>
    <xf numFmtId="0" fontId="7" fillId="0" borderId="0" xfId="0" applyNumberFormat="1" applyFont="1"/>
    <xf numFmtId="0" fontId="54" fillId="0" borderId="0" xfId="273" applyFont="1" applyFill="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54" fillId="0" borderId="0" xfId="273" applyFont="1" applyFill="1" applyAlignment="1">
      <alignment horizontal="right" vertical="center"/>
    </xf>
    <xf numFmtId="0" fontId="5" fillId="0" borderId="12" xfId="0" applyFont="1" applyBorder="1" applyAlignment="1">
      <alignment vertical="center"/>
    </xf>
    <xf numFmtId="0" fontId="5" fillId="0" borderId="12" xfId="0" applyFont="1" applyBorder="1" applyAlignment="1">
      <alignment horizontal="right" vertical="center"/>
    </xf>
    <xf numFmtId="0" fontId="30" fillId="0" borderId="13" xfId="245" applyFont="1" applyBorder="1" applyAlignment="1" applyProtection="1">
      <alignment vertical="center"/>
    </xf>
    <xf numFmtId="0" fontId="7" fillId="0" borderId="13" xfId="0" applyFont="1" applyBorder="1" applyAlignment="1">
      <alignment horizontal="right" vertical="center"/>
    </xf>
    <xf numFmtId="0" fontId="0" fillId="0" borderId="13" xfId="0" applyBorder="1"/>
    <xf numFmtId="0" fontId="7" fillId="0" borderId="0" xfId="0" applyFont="1" applyFill="1" applyBorder="1" applyAlignment="1">
      <alignment vertical="center"/>
    </xf>
    <xf numFmtId="0" fontId="30" fillId="0" borderId="0" xfId="245" applyFont="1" applyBorder="1" applyAlignment="1" applyProtection="1">
      <alignment vertical="center"/>
    </xf>
    <xf numFmtId="0" fontId="7" fillId="0" borderId="0" xfId="0" applyFont="1" applyBorder="1" applyAlignment="1">
      <alignment horizontal="right" vertical="center"/>
    </xf>
    <xf numFmtId="0" fontId="0" fillId="0" borderId="0" xfId="0" applyBorder="1"/>
    <xf numFmtId="0" fontId="5" fillId="0" borderId="0" xfId="0" applyFont="1" applyAlignment="1">
      <alignment horizontal="left" vertical="center" wrapText="1"/>
    </xf>
    <xf numFmtId="0" fontId="4" fillId="43" borderId="0" xfId="274" applyFont="1" applyFill="1" applyBorder="1" applyAlignment="1">
      <alignment horizontal="left" vertical="center"/>
    </xf>
    <xf numFmtId="3" fontId="4" fillId="43" borderId="0" xfId="274" applyNumberFormat="1" applyFont="1" applyFill="1" applyBorder="1" applyAlignment="1">
      <alignment horizontal="right" vertical="center" wrapText="1"/>
    </xf>
    <xf numFmtId="3" fontId="4" fillId="44" borderId="0" xfId="274" applyNumberFormat="1" applyFill="1" applyBorder="1" applyAlignment="1">
      <alignment horizontal="right"/>
    </xf>
    <xf numFmtId="3" fontId="4" fillId="0" borderId="0" xfId="274" applyNumberFormat="1" applyFont="1" applyFill="1" applyBorder="1" applyAlignment="1">
      <alignment horizontal="right"/>
    </xf>
    <xf numFmtId="0" fontId="4" fillId="43" borderId="0" xfId="274" applyFill="1" applyBorder="1"/>
    <xf numFmtId="3" fontId="4" fillId="43" borderId="0" xfId="274" applyNumberFormat="1" applyFill="1" applyBorder="1" applyAlignment="1">
      <alignment horizontal="right"/>
    </xf>
    <xf numFmtId="3" fontId="4" fillId="43" borderId="0" xfId="274" applyNumberFormat="1" applyFont="1" applyFill="1" applyBorder="1" applyAlignment="1">
      <alignment horizontal="right"/>
    </xf>
    <xf numFmtId="0" fontId="4" fillId="43" borderId="0" xfId="274" applyFont="1" applyFill="1" applyBorder="1"/>
    <xf numFmtId="0" fontId="4" fillId="45" borderId="15" xfId="274" applyFont="1" applyFill="1" applyBorder="1" applyAlignment="1">
      <alignment horizontal="left" vertical="center" wrapText="1"/>
    </xf>
    <xf numFmtId="0" fontId="4" fillId="45" borderId="15" xfId="274" applyFont="1" applyFill="1" applyBorder="1" applyAlignment="1">
      <alignment horizontal="right" vertical="center" wrapText="1"/>
    </xf>
    <xf numFmtId="0" fontId="4" fillId="44" borderId="16" xfId="274" applyFont="1" applyFill="1" applyBorder="1"/>
    <xf numFmtId="3" fontId="4" fillId="44" borderId="16" xfId="274" applyNumberFormat="1" applyFont="1" applyFill="1" applyBorder="1" applyAlignment="1">
      <alignment horizontal="right"/>
    </xf>
    <xf numFmtId="164" fontId="4" fillId="43" borderId="0" xfId="274" applyNumberFormat="1" applyFill="1" applyBorder="1" applyAlignment="1">
      <alignment horizontal="right"/>
    </xf>
    <xf numFmtId="3" fontId="4" fillId="0" borderId="0" xfId="274" applyNumberFormat="1" applyFill="1" applyBorder="1"/>
    <xf numFmtId="3" fontId="4" fillId="43" borderId="0" xfId="274" applyNumberFormat="1" applyFill="1" applyBorder="1"/>
    <xf numFmtId="164" fontId="4" fillId="43" borderId="0" xfId="274" applyNumberFormat="1" applyFont="1" applyFill="1" applyBorder="1" applyAlignment="1">
      <alignment horizontal="right" vertical="center" wrapText="1"/>
    </xf>
    <xf numFmtId="164" fontId="4" fillId="44" borderId="0" xfId="274" applyNumberFormat="1" applyFill="1" applyBorder="1" applyAlignment="1">
      <alignment horizontal="right"/>
    </xf>
    <xf numFmtId="164" fontId="4" fillId="44" borderId="16" xfId="274" applyNumberFormat="1" applyFont="1" applyFill="1" applyBorder="1" applyAlignment="1">
      <alignment horizontal="right"/>
    </xf>
    <xf numFmtId="164" fontId="56" fillId="0" borderId="0" xfId="274" applyNumberFormat="1" applyFont="1" applyFill="1" applyAlignment="1">
      <alignment horizontal="right"/>
    </xf>
    <xf numFmtId="3" fontId="4" fillId="43" borderId="0" xfId="274" applyNumberFormat="1" applyFont="1" applyFill="1" applyBorder="1" applyAlignment="1">
      <alignment horizontal="right" vertical="center"/>
    </xf>
    <xf numFmtId="3" fontId="0" fillId="0" borderId="0" xfId="0" applyNumberFormat="1" applyAlignment="1">
      <alignment horizontal="right"/>
    </xf>
    <xf numFmtId="0" fontId="0" fillId="0" borderId="0" xfId="0" applyNumberFormat="1"/>
    <xf numFmtId="0" fontId="4" fillId="0" borderId="0" xfId="274" applyNumberFormat="1" applyFill="1"/>
    <xf numFmtId="0" fontId="4" fillId="0" borderId="0" xfId="274" applyNumberFormat="1" applyFont="1" applyFill="1" applyBorder="1"/>
    <xf numFmtId="0" fontId="0" fillId="0" borderId="0" xfId="0" applyNumberFormat="1" applyFill="1"/>
    <xf numFmtId="0" fontId="0" fillId="0" borderId="0" xfId="0" applyNumberFormat="1" applyAlignment="1">
      <alignment vertical="center"/>
    </xf>
    <xf numFmtId="0" fontId="4" fillId="0" borderId="0" xfId="0" applyNumberFormat="1" applyFont="1"/>
    <xf numFmtId="0" fontId="4" fillId="0" borderId="0" xfId="0" applyNumberFormat="1" applyFont="1" applyAlignment="1">
      <alignment vertical="center"/>
    </xf>
    <xf numFmtId="0" fontId="4" fillId="0" borderId="0" xfId="274" applyNumberFormat="1" applyFont="1" applyFill="1"/>
    <xf numFmtId="0" fontId="4" fillId="0" borderId="0" xfId="0" applyNumberFormat="1" applyFont="1" applyFill="1"/>
    <xf numFmtId="0" fontId="4" fillId="44" borderId="0" xfId="274" applyNumberFormat="1" applyFont="1" applyFill="1" applyBorder="1" applyAlignment="1">
      <alignment horizontal="right"/>
    </xf>
    <xf numFmtId="0" fontId="4" fillId="0" borderId="0" xfId="274" applyNumberFormat="1" applyFont="1" applyFill="1" applyAlignment="1">
      <alignment horizontal="right"/>
    </xf>
    <xf numFmtId="0" fontId="4" fillId="0" borderId="0" xfId="274" applyNumberFormat="1" applyFont="1"/>
    <xf numFmtId="0" fontId="4" fillId="39" borderId="0" xfId="274" applyNumberFormat="1" applyFill="1" applyBorder="1"/>
    <xf numFmtId="0" fontId="4" fillId="44" borderId="0" xfId="274" applyNumberFormat="1" applyFill="1" applyBorder="1" applyAlignment="1">
      <alignment horizontal="right"/>
    </xf>
    <xf numFmtId="0" fontId="2" fillId="44" borderId="0" xfId="274" applyNumberFormat="1" applyFont="1" applyFill="1" applyBorder="1" applyAlignment="1">
      <alignment horizontal="right"/>
    </xf>
    <xf numFmtId="0" fontId="4" fillId="0" borderId="0" xfId="274" applyNumberFormat="1" applyFill="1" applyBorder="1"/>
    <xf numFmtId="0" fontId="4" fillId="0" borderId="0" xfId="274" applyNumberFormat="1" applyFont="1" applyFill="1" applyAlignment="1">
      <alignment vertical="top"/>
    </xf>
    <xf numFmtId="0" fontId="4" fillId="0" borderId="0" xfId="274" applyNumberFormat="1" applyFont="1" applyFill="1" applyAlignment="1">
      <alignment vertical="center"/>
    </xf>
    <xf numFmtId="0" fontId="4" fillId="0" borderId="0" xfId="274" applyNumberFormat="1" applyFont="1" applyFill="1" applyAlignment="1"/>
    <xf numFmtId="0" fontId="0" fillId="0" borderId="0" xfId="0" applyNumberFormat="1" applyAlignment="1">
      <alignment horizontal="right"/>
    </xf>
    <xf numFmtId="0" fontId="4" fillId="0" borderId="0" xfId="0" applyNumberFormat="1" applyFont="1" applyAlignment="1">
      <alignment horizontal="right"/>
    </xf>
    <xf numFmtId="0" fontId="4" fillId="0" borderId="0" xfId="274" applyNumberFormat="1" applyFill="1" applyAlignment="1">
      <alignment vertical="top"/>
    </xf>
    <xf numFmtId="0" fontId="4" fillId="0" borderId="0" xfId="274" applyNumberFormat="1" applyFont="1" applyFill="1" applyBorder="1" applyAlignment="1"/>
    <xf numFmtId="0" fontId="4" fillId="0" borderId="0" xfId="274" quotePrefix="1" applyNumberFormat="1" applyFont="1" applyFill="1"/>
    <xf numFmtId="0" fontId="4" fillId="0" borderId="0" xfId="0" applyNumberFormat="1" applyFont="1" applyFill="1" applyBorder="1"/>
    <xf numFmtId="0" fontId="4" fillId="0" borderId="0" xfId="274" applyNumberFormat="1" applyFill="1" applyBorder="1" applyAlignment="1">
      <alignment horizontal="right"/>
    </xf>
    <xf numFmtId="0" fontId="4" fillId="0" borderId="0" xfId="274" applyNumberFormat="1" applyFill="1" applyAlignment="1">
      <alignment horizontal="right"/>
    </xf>
    <xf numFmtId="0" fontId="4" fillId="0" borderId="0" xfId="274" applyNumberFormat="1" applyFill="1" applyAlignment="1">
      <alignment vertical="center"/>
    </xf>
    <xf numFmtId="0" fontId="0" fillId="0" borderId="0" xfId="0" applyNumberFormat="1" applyFill="1" applyAlignment="1">
      <alignment horizontal="right"/>
    </xf>
    <xf numFmtId="0" fontId="6" fillId="0" borderId="0" xfId="245" applyNumberFormat="1" applyFill="1" applyAlignment="1" applyProtection="1"/>
    <xf numFmtId="0" fontId="57" fillId="0" borderId="0" xfId="274" applyNumberFormat="1" applyFont="1" applyFill="1" applyBorder="1"/>
    <xf numFmtId="177" fontId="4" fillId="0" borderId="0" xfId="427" applyNumberFormat="1" applyFont="1"/>
    <xf numFmtId="0" fontId="4" fillId="0" borderId="0" xfId="274" applyFont="1" applyFill="1" applyAlignment="1"/>
    <xf numFmtId="0" fontId="6" fillId="0" borderId="0" xfId="245" applyFill="1" applyAlignment="1" applyProtection="1">
      <alignment vertical="center"/>
    </xf>
    <xf numFmtId="3" fontId="4" fillId="0" borderId="0" xfId="0" applyNumberFormat="1" applyFont="1"/>
    <xf numFmtId="3" fontId="4" fillId="43" borderId="0" xfId="274" applyNumberFormat="1" applyFont="1" applyFill="1" applyBorder="1" applyAlignment="1">
      <alignment horizontal="right" vertical="center" wrapText="1"/>
    </xf>
    <xf numFmtId="0" fontId="4" fillId="45" borderId="15" xfId="274" applyFont="1" applyFill="1" applyBorder="1" applyAlignment="1">
      <alignment horizontal="right" vertical="center" wrapText="1"/>
    </xf>
    <xf numFmtId="3" fontId="4" fillId="0" borderId="0" xfId="0" applyNumberFormat="1" applyFont="1" applyAlignment="1"/>
    <xf numFmtId="0" fontId="58" fillId="0" borderId="0" xfId="0" applyFont="1"/>
    <xf numFmtId="3" fontId="4" fillId="44" borderId="0" xfId="274" applyNumberFormat="1" applyFill="1" applyBorder="1" applyAlignment="1">
      <alignment horizontal="right"/>
    </xf>
    <xf numFmtId="3" fontId="4" fillId="43" borderId="0" xfId="274" applyNumberFormat="1" applyFill="1" applyBorder="1" applyAlignment="1">
      <alignment horizontal="right"/>
    </xf>
    <xf numFmtId="3" fontId="4" fillId="43" borderId="0" xfId="274" applyNumberFormat="1" applyFont="1" applyFill="1" applyBorder="1" applyAlignment="1">
      <alignment horizontal="right"/>
    </xf>
    <xf numFmtId="3" fontId="4" fillId="44" borderId="16" xfId="274" applyNumberFormat="1" applyFont="1" applyFill="1" applyBorder="1" applyAlignment="1">
      <alignment horizontal="right"/>
    </xf>
    <xf numFmtId="3" fontId="4" fillId="43" borderId="0" xfId="274" applyNumberFormat="1" applyFont="1" applyFill="1" applyBorder="1" applyAlignment="1">
      <alignment horizontal="right" vertical="center" wrapText="1"/>
    </xf>
    <xf numFmtId="3" fontId="4" fillId="0" borderId="0" xfId="0" applyNumberFormat="1" applyFont="1" applyFill="1"/>
    <xf numFmtId="0" fontId="4" fillId="45" borderId="15" xfId="274" applyFont="1" applyFill="1" applyBorder="1" applyAlignment="1">
      <alignment horizontal="right" vertical="center" wrapText="1"/>
    </xf>
    <xf numFmtId="1" fontId="4" fillId="0" borderId="0" xfId="274" applyNumberFormat="1" applyFont="1" applyFill="1"/>
    <xf numFmtId="0" fontId="4" fillId="44" borderId="0" xfId="274" applyFill="1" applyBorder="1"/>
    <xf numFmtId="3" fontId="4" fillId="44" borderId="0" xfId="274" applyNumberFormat="1" applyFont="1" applyFill="1" applyBorder="1" applyAlignment="1">
      <alignment horizontal="right" vertical="center" wrapText="1"/>
    </xf>
    <xf numFmtId="1" fontId="4" fillId="0" borderId="0" xfId="0" applyNumberFormat="1" applyFont="1"/>
    <xf numFmtId="1" fontId="0" fillId="0" borderId="0" xfId="0" applyNumberFormat="1" applyAlignment="1">
      <alignment horizontal="right"/>
    </xf>
    <xf numFmtId="164" fontId="4" fillId="0" borderId="0" xfId="0" applyNumberFormat="1" applyFont="1"/>
    <xf numFmtId="9" fontId="4" fillId="0" borderId="0" xfId="0" applyNumberFormat="1" applyFont="1"/>
    <xf numFmtId="177" fontId="4" fillId="44" borderId="0" xfId="274" applyNumberFormat="1" applyFill="1" applyBorder="1" applyAlignment="1">
      <alignment horizontal="right"/>
    </xf>
    <xf numFmtId="177" fontId="4" fillId="43" borderId="0" xfId="274" applyNumberFormat="1" applyFill="1" applyBorder="1" applyAlignment="1">
      <alignment horizontal="right"/>
    </xf>
    <xf numFmtId="177" fontId="4" fillId="44" borderId="16" xfId="274" applyNumberFormat="1" applyFont="1" applyFill="1" applyBorder="1" applyAlignment="1">
      <alignment horizontal="right"/>
    </xf>
    <xf numFmtId="0" fontId="4" fillId="0" borderId="0" xfId="0" applyNumberFormat="1" applyFont="1" applyAlignment="1"/>
    <xf numFmtId="177" fontId="4" fillId="43" borderId="0" xfId="274" applyNumberFormat="1" applyFont="1" applyFill="1" applyBorder="1" applyAlignment="1">
      <alignment horizontal="right" vertical="center" wrapText="1"/>
    </xf>
    <xf numFmtId="171" fontId="0" fillId="0" borderId="0" xfId="0" applyNumberFormat="1"/>
    <xf numFmtId="172" fontId="4" fillId="0" borderId="0" xfId="0" applyNumberFormat="1" applyFont="1" applyFill="1"/>
    <xf numFmtId="179" fontId="4" fillId="0" borderId="0" xfId="0" applyNumberFormat="1" applyFont="1" applyFill="1"/>
    <xf numFmtId="0" fontId="0" fillId="0" borderId="17" xfId="0" applyBorder="1" applyAlignment="1">
      <alignment horizontal="right"/>
    </xf>
    <xf numFmtId="0" fontId="0" fillId="0" borderId="17" xfId="0" applyBorder="1"/>
    <xf numFmtId="0" fontId="4" fillId="45" borderId="18" xfId="274" applyFont="1" applyFill="1" applyBorder="1" applyAlignment="1">
      <alignment horizontal="left" vertical="center" wrapText="1"/>
    </xf>
    <xf numFmtId="0" fontId="4" fillId="45" borderId="18" xfId="0" applyFont="1" applyFill="1" applyBorder="1" applyAlignment="1">
      <alignment horizontal="right" vertical="center" wrapText="1"/>
    </xf>
    <xf numFmtId="0" fontId="4" fillId="45" borderId="18" xfId="274" applyFont="1" applyFill="1" applyBorder="1" applyAlignment="1">
      <alignment horizontal="right" vertical="center" wrapText="1"/>
    </xf>
    <xf numFmtId="0" fontId="0" fillId="0" borderId="17" xfId="0" applyBorder="1" applyAlignment="1">
      <alignment vertical="center"/>
    </xf>
    <xf numFmtId="0" fontId="4" fillId="0" borderId="19" xfId="274" applyFill="1" applyBorder="1"/>
    <xf numFmtId="164" fontId="4" fillId="44" borderId="20" xfId="274" applyNumberFormat="1" applyFill="1" applyBorder="1" applyAlignment="1">
      <alignment horizontal="right"/>
    </xf>
    <xf numFmtId="164" fontId="4" fillId="0" borderId="20" xfId="274" applyNumberFormat="1" applyFill="1" applyBorder="1"/>
    <xf numFmtId="164" fontId="56" fillId="0" borderId="20" xfId="274" applyNumberFormat="1" applyFont="1" applyFill="1" applyBorder="1" applyAlignment="1">
      <alignment horizontal="right"/>
    </xf>
    <xf numFmtId="0" fontId="4" fillId="43" borderId="21" xfId="274" applyFont="1" applyFill="1" applyBorder="1" applyAlignment="1">
      <alignment horizontal="left" vertical="center"/>
    </xf>
    <xf numFmtId="164" fontId="4" fillId="43" borderId="22" xfId="274" applyNumberFormat="1" applyFont="1" applyFill="1" applyBorder="1" applyAlignment="1">
      <alignment horizontal="right" vertical="center" wrapText="1"/>
    </xf>
    <xf numFmtId="3" fontId="4" fillId="43" borderId="22" xfId="274" applyNumberFormat="1" applyFont="1" applyFill="1" applyBorder="1" applyAlignment="1">
      <alignment horizontal="right" vertical="center"/>
    </xf>
    <xf numFmtId="3" fontId="4" fillId="43" borderId="22" xfId="274" applyNumberFormat="1" applyFont="1" applyFill="1" applyBorder="1" applyAlignment="1">
      <alignment horizontal="right" vertical="center" wrapText="1"/>
    </xf>
    <xf numFmtId="0" fontId="0" fillId="0" borderId="23" xfId="0" applyBorder="1"/>
    <xf numFmtId="172" fontId="0" fillId="0" borderId="17" xfId="0" applyNumberFormat="1" applyBorder="1"/>
    <xf numFmtId="3" fontId="4" fillId="44" borderId="20" xfId="274" applyNumberFormat="1" applyFill="1" applyBorder="1" applyAlignment="1">
      <alignment horizontal="right"/>
    </xf>
    <xf numFmtId="3" fontId="4" fillId="0" borderId="20" xfId="274" applyNumberFormat="1" applyFill="1" applyBorder="1" applyAlignment="1">
      <alignment horizontal="right"/>
    </xf>
    <xf numFmtId="172" fontId="57" fillId="0" borderId="17" xfId="0" applyNumberFormat="1" applyFont="1" applyBorder="1"/>
    <xf numFmtId="3" fontId="4" fillId="0" borderId="20" xfId="274" applyNumberFormat="1" applyFill="1" applyBorder="1"/>
    <xf numFmtId="0" fontId="4" fillId="0" borderId="19" xfId="274" applyFont="1" applyFill="1" applyBorder="1"/>
    <xf numFmtId="164" fontId="4" fillId="0" borderId="20" xfId="274" applyNumberFormat="1" applyFill="1" applyBorder="1" applyAlignment="1">
      <alignment horizontal="right"/>
    </xf>
    <xf numFmtId="0" fontId="4" fillId="44" borderId="24" xfId="274" applyFont="1" applyFill="1" applyBorder="1"/>
    <xf numFmtId="164" fontId="4" fillId="44" borderId="25" xfId="274" applyNumberFormat="1" applyFont="1" applyFill="1" applyBorder="1" applyAlignment="1">
      <alignment horizontal="right"/>
    </xf>
    <xf numFmtId="3" fontId="4" fillId="44" borderId="25" xfId="274" applyNumberFormat="1" applyFont="1" applyFill="1" applyBorder="1" applyAlignment="1">
      <alignment horizontal="right"/>
    </xf>
    <xf numFmtId="0" fontId="4" fillId="0" borderId="26" xfId="274" applyNumberFormat="1" applyFont="1" applyFill="1" applyBorder="1"/>
    <xf numFmtId="0" fontId="4" fillId="0" borderId="27" xfId="274" applyNumberFormat="1" applyFont="1" applyFill="1" applyBorder="1"/>
    <xf numFmtId="0" fontId="4" fillId="0" borderId="27" xfId="274" applyNumberFormat="1" applyFill="1" applyBorder="1"/>
    <xf numFmtId="0" fontId="0" fillId="0" borderId="17" xfId="0" applyNumberFormat="1" applyBorder="1"/>
    <xf numFmtId="164" fontId="0" fillId="0" borderId="17" xfId="0" applyNumberFormat="1" applyBorder="1"/>
    <xf numFmtId="0" fontId="4" fillId="0" borderId="23" xfId="274" applyNumberFormat="1" applyFont="1" applyFill="1" applyBorder="1"/>
    <xf numFmtId="0" fontId="4" fillId="0" borderId="17" xfId="274" applyNumberFormat="1" applyFont="1" applyFill="1" applyBorder="1"/>
    <xf numFmtId="0" fontId="4" fillId="0" borderId="17" xfId="274" applyNumberFormat="1" applyFill="1" applyBorder="1"/>
    <xf numFmtId="0" fontId="59" fillId="0" borderId="17" xfId="0" applyNumberFormat="1" applyFont="1" applyBorder="1" applyAlignment="1">
      <alignment horizontal="right"/>
    </xf>
    <xf numFmtId="0" fontId="59" fillId="0" borderId="17" xfId="0" applyNumberFormat="1" applyFont="1" applyBorder="1"/>
    <xf numFmtId="0" fontId="4" fillId="0" borderId="23" xfId="274" applyNumberFormat="1" applyFont="1" applyFill="1" applyBorder="1" applyAlignment="1">
      <alignment horizontal="left" vertical="center"/>
    </xf>
    <xf numFmtId="0" fontId="4" fillId="0" borderId="17" xfId="274" applyNumberFormat="1" applyFont="1" applyFill="1" applyBorder="1" applyAlignment="1">
      <alignment vertical="center" wrapText="1"/>
    </xf>
    <xf numFmtId="0" fontId="0" fillId="0" borderId="17" xfId="0" applyNumberFormat="1" applyBorder="1" applyAlignment="1">
      <alignment horizontal="right" vertical="center"/>
    </xf>
    <xf numFmtId="0" fontId="0" fillId="0" borderId="17" xfId="0" applyNumberFormat="1" applyBorder="1" applyAlignment="1">
      <alignment vertical="center"/>
    </xf>
    <xf numFmtId="0" fontId="4" fillId="0" borderId="23" xfId="0" applyNumberFormat="1" applyFont="1" applyBorder="1" applyAlignment="1">
      <alignment vertical="center"/>
    </xf>
    <xf numFmtId="0" fontId="0" fillId="0" borderId="17" xfId="0" applyNumberFormat="1" applyBorder="1" applyAlignment="1">
      <alignment horizontal="right"/>
    </xf>
    <xf numFmtId="0" fontId="4" fillId="0" borderId="0" xfId="0" applyNumberFormat="1" applyFont="1" applyFill="1" applyAlignment="1">
      <alignment vertical="center"/>
    </xf>
    <xf numFmtId="0" fontId="0" fillId="0" borderId="0" xfId="0" applyNumberFormat="1" applyFill="1" applyAlignment="1">
      <alignment vertical="center"/>
    </xf>
    <xf numFmtId="164" fontId="4" fillId="43" borderId="22" xfId="274" applyNumberFormat="1" applyFont="1" applyFill="1" applyBorder="1" applyAlignment="1">
      <alignment horizontal="right" vertical="center"/>
    </xf>
    <xf numFmtId="4" fontId="4" fillId="0" borderId="0" xfId="0" applyNumberFormat="1" applyFont="1"/>
    <xf numFmtId="0" fontId="0" fillId="0" borderId="17" xfId="0" applyFill="1" applyBorder="1"/>
    <xf numFmtId="0" fontId="0" fillId="0" borderId="27" xfId="0" applyFill="1" applyBorder="1"/>
    <xf numFmtId="3" fontId="2" fillId="0" borderId="0" xfId="274" applyNumberFormat="1" applyFont="1" applyFill="1"/>
    <xf numFmtId="3" fontId="2" fillId="0" borderId="0" xfId="274" applyNumberFormat="1" applyFont="1" applyFill="1" applyBorder="1"/>
    <xf numFmtId="3" fontId="2" fillId="43" borderId="0" xfId="274" applyNumberFormat="1" applyFont="1" applyFill="1" applyBorder="1" applyAlignment="1">
      <alignment horizontal="right" vertical="center" wrapText="1"/>
    </xf>
    <xf numFmtId="3" fontId="2" fillId="43" borderId="0" xfId="274" applyNumberFormat="1" applyFont="1" applyFill="1" applyBorder="1"/>
    <xf numFmtId="3" fontId="2" fillId="43" borderId="0" xfId="274" applyNumberFormat="1" applyFont="1" applyFill="1" applyBorder="1" applyAlignment="1">
      <alignment horizontal="right"/>
    </xf>
    <xf numFmtId="3" fontId="2" fillId="0" borderId="0" xfId="274" applyNumberFormat="1" applyFont="1" applyFill="1" applyBorder="1" applyAlignment="1">
      <alignment horizontal="right"/>
    </xf>
    <xf numFmtId="3" fontId="2" fillId="44" borderId="16" xfId="274" applyNumberFormat="1" applyFont="1" applyFill="1" applyBorder="1" applyAlignment="1">
      <alignment horizontal="right"/>
    </xf>
    <xf numFmtId="3" fontId="2" fillId="44" borderId="0" xfId="274" applyNumberFormat="1" applyFont="1" applyFill="1" applyBorder="1" applyAlignment="1">
      <alignment horizontal="right"/>
    </xf>
    <xf numFmtId="3" fontId="2" fillId="43" borderId="0" xfId="274" applyNumberFormat="1" applyFont="1" applyFill="1" applyBorder="1" applyAlignment="1">
      <alignment horizontal="right" vertical="center"/>
    </xf>
    <xf numFmtId="3" fontId="2" fillId="44" borderId="0" xfId="274" applyNumberFormat="1" applyFont="1" applyFill="1" applyBorder="1"/>
    <xf numFmtId="3" fontId="2" fillId="44" borderId="13" xfId="274" applyNumberFormat="1" applyFont="1" applyFill="1" applyBorder="1" applyAlignment="1">
      <alignment horizontal="right"/>
    </xf>
    <xf numFmtId="177" fontId="4" fillId="44" borderId="13" xfId="274" applyNumberFormat="1" applyFill="1" applyBorder="1" applyAlignment="1">
      <alignment horizontal="right"/>
    </xf>
    <xf numFmtId="177" fontId="4" fillId="44" borderId="13" xfId="274" applyNumberFormat="1" applyFont="1" applyFill="1" applyBorder="1" applyAlignment="1">
      <alignment horizontal="right"/>
    </xf>
    <xf numFmtId="164" fontId="2" fillId="43" borderId="0" xfId="274" applyNumberFormat="1" applyFont="1" applyFill="1" applyBorder="1" applyAlignment="1">
      <alignment horizontal="right" vertical="center" wrapText="1"/>
    </xf>
    <xf numFmtId="164" fontId="2" fillId="44" borderId="0" xfId="274" applyNumberFormat="1" applyFont="1" applyFill="1" applyBorder="1" applyAlignment="1">
      <alignment horizontal="right"/>
    </xf>
    <xf numFmtId="164" fontId="2" fillId="43" borderId="0" xfId="274" applyNumberFormat="1" applyFont="1" applyFill="1" applyBorder="1" applyAlignment="1">
      <alignment horizontal="right"/>
    </xf>
    <xf numFmtId="164" fontId="2" fillId="0" borderId="0" xfId="274" applyNumberFormat="1" applyFont="1" applyFill="1" applyBorder="1" applyAlignment="1">
      <alignment horizontal="right"/>
    </xf>
    <xf numFmtId="164" fontId="2" fillId="44" borderId="16" xfId="274" applyNumberFormat="1" applyFont="1" applyFill="1" applyBorder="1" applyAlignment="1">
      <alignment horizontal="right"/>
    </xf>
    <xf numFmtId="164" fontId="2" fillId="0" borderId="0" xfId="274" applyNumberFormat="1" applyFont="1" applyFill="1" applyBorder="1"/>
    <xf numFmtId="164" fontId="2" fillId="43" borderId="0" xfId="274" applyNumberFormat="1" applyFont="1" applyFill="1" applyBorder="1"/>
    <xf numFmtId="164" fontId="4" fillId="44" borderId="0" xfId="274" applyNumberFormat="1" applyFont="1" applyFill="1" applyBorder="1" applyAlignment="1">
      <alignment horizontal="right" vertical="center" wrapText="1"/>
    </xf>
    <xf numFmtId="3" fontId="4" fillId="44" borderId="0" xfId="274" applyNumberFormat="1" applyFont="1" applyFill="1" applyBorder="1" applyAlignment="1">
      <alignment horizontal="right"/>
    </xf>
    <xf numFmtId="0" fontId="4" fillId="0" borderId="14" xfId="0" applyNumberFormat="1" applyFont="1" applyBorder="1"/>
    <xf numFmtId="0" fontId="0" fillId="0" borderId="27" xfId="0" applyBorder="1"/>
    <xf numFmtId="0" fontId="4" fillId="45" borderId="28" xfId="274" applyFont="1" applyFill="1" applyBorder="1" applyAlignment="1">
      <alignment horizontal="right" vertical="center" wrapText="1"/>
    </xf>
    <xf numFmtId="0" fontId="4" fillId="0" borderId="0" xfId="274"/>
    <xf numFmtId="3" fontId="4" fillId="44" borderId="0" xfId="274" applyNumberFormat="1" applyFill="1" applyAlignment="1">
      <alignment horizontal="right"/>
    </xf>
    <xf numFmtId="3" fontId="2" fillId="0" borderId="0" xfId="274" applyNumberFormat="1" applyFont="1" applyAlignment="1">
      <alignment horizontal="right"/>
    </xf>
    <xf numFmtId="0" fontId="4" fillId="43" borderId="0" xfId="274" applyFill="1"/>
    <xf numFmtId="3" fontId="4" fillId="43" borderId="0" xfId="274" applyNumberFormat="1" applyFill="1" applyAlignment="1">
      <alignment horizontal="right"/>
    </xf>
    <xf numFmtId="3" fontId="2" fillId="43" borderId="0" xfId="274" applyNumberFormat="1" applyFont="1" applyFill="1" applyAlignment="1">
      <alignment horizontal="right"/>
    </xf>
    <xf numFmtId="3" fontId="4" fillId="0" borderId="0" xfId="274" applyNumberFormat="1" applyAlignment="1">
      <alignment horizontal="right"/>
    </xf>
    <xf numFmtId="3" fontId="2" fillId="0" borderId="0" xfId="274" applyNumberFormat="1" applyFont="1"/>
    <xf numFmtId="3" fontId="4" fillId="0" borderId="0" xfId="274" applyNumberFormat="1"/>
    <xf numFmtId="3" fontId="2" fillId="44" borderId="0" xfId="274" applyNumberFormat="1" applyFont="1" applyFill="1" applyAlignment="1">
      <alignment horizontal="right"/>
    </xf>
    <xf numFmtId="164" fontId="4" fillId="43" borderId="0" xfId="274" applyNumberFormat="1" applyFill="1" applyAlignment="1">
      <alignment horizontal="right"/>
    </xf>
    <xf numFmtId="164" fontId="4" fillId="0" borderId="0" xfId="274" applyNumberFormat="1" applyAlignment="1">
      <alignment horizontal="right"/>
    </xf>
    <xf numFmtId="164" fontId="4" fillId="44" borderId="0" xfId="274" applyNumberFormat="1" applyFill="1" applyAlignment="1">
      <alignment horizontal="right"/>
    </xf>
    <xf numFmtId="164" fontId="4" fillId="43" borderId="0" xfId="274" applyNumberFormat="1" applyFill="1" applyAlignment="1">
      <alignment horizontal="right" vertical="center" wrapText="1"/>
    </xf>
    <xf numFmtId="164" fontId="4" fillId="44" borderId="0" xfId="274" applyNumberFormat="1" applyFill="1" applyAlignment="1">
      <alignment horizontal="right" vertical="center" wrapText="1"/>
    </xf>
    <xf numFmtId="0" fontId="4" fillId="44" borderId="0" xfId="274" applyFill="1"/>
    <xf numFmtId="0" fontId="4" fillId="0" borderId="23" xfId="0" applyFont="1" applyBorder="1" applyAlignment="1">
      <alignment horizontal="left" vertical="center"/>
    </xf>
    <xf numFmtId="0" fontId="54" fillId="0" borderId="0" xfId="273" applyAlignment="1">
      <alignment vertical="center"/>
    </xf>
    <xf numFmtId="0" fontId="6" fillId="0" borderId="0" xfId="245" applyFill="1" applyAlignment="1" applyProtection="1">
      <alignment horizontal="left" vertical="center" wrapText="1"/>
    </xf>
    <xf numFmtId="169" fontId="4" fillId="0" borderId="0" xfId="274" applyNumberFormat="1" applyFont="1" applyFill="1"/>
    <xf numFmtId="170" fontId="4" fillId="0" borderId="0" xfId="0" applyNumberFormat="1" applyFont="1" applyFill="1"/>
    <xf numFmtId="0" fontId="4" fillId="0" borderId="0" xfId="0" applyFont="1" applyFill="1"/>
    <xf numFmtId="164" fontId="4" fillId="0" borderId="25" xfId="274" applyNumberFormat="1" applyFont="1" applyFill="1" applyBorder="1" applyAlignment="1">
      <alignment horizontal="right"/>
    </xf>
    <xf numFmtId="0" fontId="6" fillId="0" borderId="0" xfId="245" applyAlignment="1" applyProtection="1"/>
    <xf numFmtId="0" fontId="2" fillId="0" borderId="27" xfId="274" applyFont="1" applyFill="1" applyBorder="1" applyAlignment="1"/>
    <xf numFmtId="0" fontId="4" fillId="0" borderId="27" xfId="274" applyFill="1" applyBorder="1"/>
    <xf numFmtId="0" fontId="0" fillId="0" borderId="17" xfId="0" applyFill="1" applyBorder="1" applyAlignment="1">
      <alignment horizontal="right"/>
    </xf>
    <xf numFmtId="0" fontId="2" fillId="0" borderId="17" xfId="274" applyFont="1" applyFill="1" applyBorder="1" applyAlignment="1"/>
    <xf numFmtId="0" fontId="4" fillId="0" borderId="17" xfId="274" applyFill="1" applyBorder="1"/>
    <xf numFmtId="0" fontId="4" fillId="0" borderId="23" xfId="274" applyFont="1" applyFill="1" applyBorder="1" applyAlignment="1"/>
    <xf numFmtId="0" fontId="4" fillId="0" borderId="17" xfId="274" applyFont="1" applyFill="1" applyBorder="1" applyAlignment="1">
      <alignment horizontal="right"/>
    </xf>
    <xf numFmtId="0" fontId="4" fillId="0" borderId="17" xfId="274" applyFill="1" applyBorder="1" applyAlignment="1">
      <alignment horizontal="right"/>
    </xf>
    <xf numFmtId="3" fontId="2" fillId="0" borderId="29" xfId="274" applyNumberFormat="1" applyFont="1" applyFill="1" applyBorder="1"/>
    <xf numFmtId="0" fontId="4" fillId="0" borderId="30" xfId="274" applyFont="1" applyFill="1" applyBorder="1" applyAlignment="1">
      <alignment horizontal="right"/>
    </xf>
    <xf numFmtId="3" fontId="4" fillId="0" borderId="30" xfId="274" applyNumberFormat="1" applyFont="1" applyFill="1" applyBorder="1" applyAlignment="1">
      <alignment horizontal="right"/>
    </xf>
    <xf numFmtId="0" fontId="0" fillId="0" borderId="30" xfId="0" applyFill="1" applyBorder="1"/>
    <xf numFmtId="177" fontId="4" fillId="0" borderId="0" xfId="0" applyNumberFormat="1" applyFont="1"/>
    <xf numFmtId="0" fontId="2" fillId="0" borderId="26" xfId="274" applyFont="1" applyFill="1" applyBorder="1" applyAlignment="1"/>
    <xf numFmtId="0" fontId="4" fillId="0" borderId="30" xfId="0" applyFont="1" applyFill="1" applyBorder="1" applyAlignment="1">
      <alignment horizontal="center" vertical="center" wrapText="1"/>
    </xf>
    <xf numFmtId="0" fontId="0" fillId="0" borderId="20" xfId="0" applyFill="1" applyBorder="1" applyAlignment="1">
      <alignment horizontal="center" vertical="center" wrapText="1"/>
    </xf>
    <xf numFmtId="0" fontId="0" fillId="0" borderId="27" xfId="0" applyFill="1" applyBorder="1" applyAlignment="1">
      <alignment horizontal="center" vertical="center" wrapText="1"/>
    </xf>
  </cellXfs>
  <cellStyles count="469">
    <cellStyle name="20% - Accent1" xfId="1" builtinId="30" customBuiltin="1"/>
    <cellStyle name="20% - Accent1 2" xfId="2" xr:uid="{800304FD-4674-47E7-A882-DE4C42E0A9CA}"/>
    <cellStyle name="20% - Accent1 2 2" xfId="3" xr:uid="{019AB20E-4942-49D7-A5E4-01517D62A10E}"/>
    <cellStyle name="20% - Accent1 2 3" xfId="4" xr:uid="{ABEE3472-343C-49A6-9C08-5E1EF360B88C}"/>
    <cellStyle name="20% - Accent1 2 4" xfId="5" xr:uid="{2B4FAC10-12EC-4456-9B63-F4E151A65FB7}"/>
    <cellStyle name="20% - Accent1 3" xfId="6" xr:uid="{F6E9DC7E-4BBA-4D3F-9FBF-67EE2635A990}"/>
    <cellStyle name="20% - Accent1 4" xfId="7" xr:uid="{B5A96E4B-C8F9-4220-B4AD-3A6D26E6A8FB}"/>
    <cellStyle name="20% - Accent2" xfId="8" builtinId="34" customBuiltin="1"/>
    <cellStyle name="20% - Accent2 2" xfId="9" xr:uid="{108CE069-9F31-4CFC-90FF-E9CF70687F66}"/>
    <cellStyle name="20% - Accent2 2 2" xfId="10" xr:uid="{937AB48C-68B9-4044-AABC-5699F761063F}"/>
    <cellStyle name="20% - Accent2 2 3" xfId="11" xr:uid="{35A637D6-71AC-4AC5-ACE0-AB7103F1739A}"/>
    <cellStyle name="20% - Accent2 2 4" xfId="12" xr:uid="{7AE32DEC-C098-4DB4-9F87-ECA8C4ECF672}"/>
    <cellStyle name="20% - Accent2 3" xfId="13" xr:uid="{1987F8E9-45AB-4385-A0A0-2B791C1EE577}"/>
    <cellStyle name="20% - Accent2 4" xfId="14" xr:uid="{5E0784C9-9C1E-4678-8B1D-9E86B6576E0F}"/>
    <cellStyle name="20% - Accent3" xfId="15" builtinId="38" customBuiltin="1"/>
    <cellStyle name="20% - Accent3 2" xfId="16" xr:uid="{D2FF8ED4-B18A-462E-8BD2-DC2E0A6C2128}"/>
    <cellStyle name="20% - Accent3 2 2" xfId="17" xr:uid="{E5C382FB-4EEC-456C-B991-F881C5934FF7}"/>
    <cellStyle name="20% - Accent3 2 3" xfId="18" xr:uid="{17D3EF61-A9A4-4644-A817-8E28ACEDEB7C}"/>
    <cellStyle name="20% - Accent3 2 4" xfId="19" xr:uid="{9C68EEC3-F557-405B-8CAE-2F5B8ABBD64F}"/>
    <cellStyle name="20% - Accent3 3" xfId="20" xr:uid="{FF153F05-7B0E-449F-A9C8-970CD79B5D7B}"/>
    <cellStyle name="20% - Accent3 4" xfId="21" xr:uid="{C3ABF70E-1905-4E79-9B40-17A970CA2CF9}"/>
    <cellStyle name="20% - Accent4" xfId="22" builtinId="42" customBuiltin="1"/>
    <cellStyle name="20% - Accent4 2" xfId="23" xr:uid="{EEB141FF-740D-475F-82AA-87D8615C9E92}"/>
    <cellStyle name="20% - Accent4 2 2" xfId="24" xr:uid="{60D2A6F3-6037-48DC-B932-0FA951980A9A}"/>
    <cellStyle name="20% - Accent4 2 3" xfId="25" xr:uid="{AEBA8702-4D38-478E-B39F-9D1634510187}"/>
    <cellStyle name="20% - Accent4 2 4" xfId="26" xr:uid="{8508A114-8740-484A-91CF-91BBD7922531}"/>
    <cellStyle name="20% - Accent4 3" xfId="27" xr:uid="{594BA8EC-66D8-45F7-B726-C2DC66B4F7D9}"/>
    <cellStyle name="20% - Accent4 4" xfId="28" xr:uid="{4F46D7A9-0F0C-4FFE-8C13-7316A975FDCB}"/>
    <cellStyle name="20% - Accent5" xfId="29" builtinId="46" customBuiltin="1"/>
    <cellStyle name="20% - Accent5 2" xfId="30" xr:uid="{328D8F06-A524-411E-BAB4-7E2E97406BC6}"/>
    <cellStyle name="20% - Accent5 2 2" xfId="31" xr:uid="{C4DEDB60-A1A9-4A2A-8D4F-6566E439F0D5}"/>
    <cellStyle name="20% - Accent5 2 3" xfId="32" xr:uid="{31E29AD9-8804-43F5-92D8-AEAE6BECDAA5}"/>
    <cellStyle name="20% - Accent5 2 4" xfId="33" xr:uid="{F04AFC1E-7279-4607-9DD6-D2E7078BC6CD}"/>
    <cellStyle name="20% - Accent5 3" xfId="34" xr:uid="{41CC3CE3-0EE1-4F10-9553-EE2397DE24D0}"/>
    <cellStyle name="20% - Accent5 4" xfId="35" xr:uid="{89A31B1B-8B63-4951-B37D-54B41B64FFDA}"/>
    <cellStyle name="20% - Accent6" xfId="36" builtinId="50" customBuiltin="1"/>
    <cellStyle name="20% - Accent6 2" xfId="37" xr:uid="{E9A551EC-D0E2-4886-84AE-B0D6C5233FC7}"/>
    <cellStyle name="20% - Accent6 2 2" xfId="38" xr:uid="{7D6F1AA2-D0FB-479D-BB55-40A1DDE55FD7}"/>
    <cellStyle name="20% - Accent6 2 3" xfId="39" xr:uid="{E743531A-994E-4203-8BA9-F4CD600E5E0D}"/>
    <cellStyle name="20% - Accent6 2 4" xfId="40" xr:uid="{D6282F37-5E36-4F0D-829A-59C7D28ECDAD}"/>
    <cellStyle name="20% - Accent6 3" xfId="41" xr:uid="{DBB53DEC-F4EF-48E2-A375-4BFA08CBCBFB}"/>
    <cellStyle name="20% - Accent6 4" xfId="42" xr:uid="{EEB8633F-81D1-43AE-810B-C4EC969ED042}"/>
    <cellStyle name="40% - Accent1" xfId="43" builtinId="31" customBuiltin="1"/>
    <cellStyle name="40% - Accent1 2" xfId="44" xr:uid="{628745E8-0423-46C9-BA91-5AC2A76E3C24}"/>
    <cellStyle name="40% - Accent1 2 2" xfId="45" xr:uid="{D5F74332-7F1B-41B7-9773-383B9CDE1CD0}"/>
    <cellStyle name="40% - Accent1 2 3" xfId="46" xr:uid="{5010CAE8-798D-4ED2-8E81-8D5345D0BC4F}"/>
    <cellStyle name="40% - Accent1 2 4" xfId="47" xr:uid="{6B1F59E5-3B30-423E-A8CA-0C219B821720}"/>
    <cellStyle name="40% - Accent1 3" xfId="48" xr:uid="{B0522868-35AE-44C1-A3E7-EB54830E7E67}"/>
    <cellStyle name="40% - Accent1 4" xfId="49" xr:uid="{21BDD361-9458-4E9D-BCF7-25A9BDF1E6ED}"/>
    <cellStyle name="40% - Accent2" xfId="50" builtinId="35" customBuiltin="1"/>
    <cellStyle name="40% - Accent2 2" xfId="51" xr:uid="{EAA296FD-B69C-4EF7-84A7-61C9FBEA6276}"/>
    <cellStyle name="40% - Accent2 2 2" xfId="52" xr:uid="{AB990E74-5631-406D-90B9-5AA54B33E202}"/>
    <cellStyle name="40% - Accent2 2 3" xfId="53" xr:uid="{F22736D6-C9F0-4ED5-8BA8-C0F58CFC4428}"/>
    <cellStyle name="40% - Accent2 2 4" xfId="54" xr:uid="{1A0A8FFF-5D3C-4334-A9C3-DB002BF2639F}"/>
    <cellStyle name="40% - Accent2 3" xfId="55" xr:uid="{025F7FDE-A41B-4E22-8EEC-AC1F993D3CDC}"/>
    <cellStyle name="40% - Accent2 4" xfId="56" xr:uid="{D4CEB346-4128-43BC-A080-A9D4D5DF680F}"/>
    <cellStyle name="40% - Accent3" xfId="57" builtinId="39" customBuiltin="1"/>
    <cellStyle name="40% - Accent3 2" xfId="58" xr:uid="{635EF321-0BCC-48A7-A2F8-D159E60E4376}"/>
    <cellStyle name="40% - Accent3 2 2" xfId="59" xr:uid="{5A1312C2-A1BD-436D-913A-BFCFF4D81243}"/>
    <cellStyle name="40% - Accent3 2 3" xfId="60" xr:uid="{57635A21-D7E4-49BD-8CB4-AE28044CF63F}"/>
    <cellStyle name="40% - Accent3 2 4" xfId="61" xr:uid="{C03A02A4-61DA-4AD1-A038-6B2AA855564B}"/>
    <cellStyle name="40% - Accent3 3" xfId="62" xr:uid="{D3E5F31B-609D-43A2-922C-BD2BE2B93086}"/>
    <cellStyle name="40% - Accent3 4" xfId="63" xr:uid="{12CF42B3-A68E-4814-8CA7-590E1011DBBD}"/>
    <cellStyle name="40% - Accent4" xfId="64" builtinId="43" customBuiltin="1"/>
    <cellStyle name="40% - Accent4 2" xfId="65" xr:uid="{52B462AF-79ED-4B69-BFDA-A0692EA5317A}"/>
    <cellStyle name="40% - Accent4 2 2" xfId="66" xr:uid="{060DC313-CD6E-40FE-8B74-1A2D2B998AEC}"/>
    <cellStyle name="40% - Accent4 2 3" xfId="67" xr:uid="{EBA9073C-94AA-4A99-A453-278C1FEC9415}"/>
    <cellStyle name="40% - Accent4 2 4" xfId="68" xr:uid="{E26C2702-DD52-4B6C-822E-0C4AD45A16C1}"/>
    <cellStyle name="40% - Accent4 3" xfId="69" xr:uid="{2F0936A8-91AE-4BA3-839E-36D18614654E}"/>
    <cellStyle name="40% - Accent4 4" xfId="70" xr:uid="{2A4917D0-F8DF-4E7A-B2E8-291114661C9C}"/>
    <cellStyle name="40% - Accent5" xfId="71" builtinId="47" customBuiltin="1"/>
    <cellStyle name="40% - Accent5 2" xfId="72" xr:uid="{629905B1-3364-4B58-942C-C622E649B905}"/>
    <cellStyle name="40% - Accent5 2 2" xfId="73" xr:uid="{AD853F04-B530-4C1E-884A-D6E5106ADB85}"/>
    <cellStyle name="40% - Accent5 2 3" xfId="74" xr:uid="{B784FBD4-4C6F-4F6E-A33C-ADEB48007ACA}"/>
    <cellStyle name="40% - Accent5 2 4" xfId="75" xr:uid="{93699B32-753A-403E-BA30-8CAA622CFD25}"/>
    <cellStyle name="40% - Accent5 3" xfId="76" xr:uid="{EFEF4AB9-D29E-44A1-AF84-361BE73DB82A}"/>
    <cellStyle name="40% - Accent5 4" xfId="77" xr:uid="{7DB6A73C-46FC-41C9-8379-45AA67BAD7A3}"/>
    <cellStyle name="40% - Accent6" xfId="78" builtinId="51" customBuiltin="1"/>
    <cellStyle name="40% - Accent6 2" xfId="79" xr:uid="{EA6A6522-7725-4E57-976C-3C4F8C104777}"/>
    <cellStyle name="40% - Accent6 2 2" xfId="80" xr:uid="{50620436-D100-4B3A-9C97-8E25162CE693}"/>
    <cellStyle name="40% - Accent6 2 3" xfId="81" xr:uid="{83155F4C-2B79-4DF9-95F4-0187FEB59BA3}"/>
    <cellStyle name="40% - Accent6 2 4" xfId="82" xr:uid="{0FE339EA-AAAC-4D2A-93DA-F3FCB5304F74}"/>
    <cellStyle name="40% - Accent6 3" xfId="83" xr:uid="{3AAAD09B-5460-4282-8431-651AF7BF30F7}"/>
    <cellStyle name="40% - Accent6 4" xfId="84" xr:uid="{BC033031-D4CC-44C4-BABC-EFE0CDDBFA22}"/>
    <cellStyle name="60% - Accent1" xfId="85" builtinId="32" customBuiltin="1"/>
    <cellStyle name="60% - Accent1 2" xfId="86" xr:uid="{62196E6D-09A7-4511-9C12-EF9AE61ABB44}"/>
    <cellStyle name="60% - Accent1 2 2" xfId="87" xr:uid="{C2E239B3-C573-4B42-A8BD-6A6F1EE6A387}"/>
    <cellStyle name="60% - Accent1 2 3" xfId="88" xr:uid="{4AF9D2F9-521A-4FAF-8A8E-BE6A9C26FD0B}"/>
    <cellStyle name="60% - Accent1 2 4" xfId="89" xr:uid="{6C1CBEE5-1B8F-4BB7-876F-391AB9FF2196}"/>
    <cellStyle name="60% - Accent1 3" xfId="90" xr:uid="{539E00D0-19D5-40E2-9010-915F92700253}"/>
    <cellStyle name="60% - Accent1 4" xfId="91" xr:uid="{35D30930-3CFB-490F-A9DD-3E72D4ADA751}"/>
    <cellStyle name="60% - Accent2" xfId="92" builtinId="36" customBuiltin="1"/>
    <cellStyle name="60% - Accent2 2" xfId="93" xr:uid="{B048106C-CAFC-4366-BE17-0E099E823EB3}"/>
    <cellStyle name="60% - Accent2 2 2" xfId="94" xr:uid="{35B604C4-067C-4350-9F77-50B8774E3267}"/>
    <cellStyle name="60% - Accent2 2 3" xfId="95" xr:uid="{7EEBC2F5-F472-4193-A2B7-780E6F8E425E}"/>
    <cellStyle name="60% - Accent2 2 4" xfId="96" xr:uid="{820D8A65-05A8-4B69-A686-662573D4360F}"/>
    <cellStyle name="60% - Accent2 3" xfId="97" xr:uid="{AD499FA6-103D-4F02-BCB0-1F1C4D2E3C71}"/>
    <cellStyle name="60% - Accent2 4" xfId="98" xr:uid="{AE1DB918-8E55-49A6-A63A-E094FBA56D8D}"/>
    <cellStyle name="60% - Accent3" xfId="99" builtinId="40" customBuiltin="1"/>
    <cellStyle name="60% - Accent3 2" xfId="100" xr:uid="{0A76FF6C-5AE2-4C97-B2E0-E62C02BB5132}"/>
    <cellStyle name="60% - Accent3 2 2" xfId="101" xr:uid="{47A30540-62A9-4E28-B61A-29121B8FFF40}"/>
    <cellStyle name="60% - Accent3 2 3" xfId="102" xr:uid="{CB970142-D016-470B-B4F2-46F9A7F95173}"/>
    <cellStyle name="60% - Accent3 2 4" xfId="103" xr:uid="{DAC017BA-6DEA-42A8-AC55-BCEE0CF85290}"/>
    <cellStyle name="60% - Accent3 3" xfId="104" xr:uid="{2556EA5A-1F2F-4436-A357-CAA9F13515C2}"/>
    <cellStyle name="60% - Accent3 4" xfId="105" xr:uid="{19A51C59-B7CE-419A-B806-13671B3398EA}"/>
    <cellStyle name="60% - Accent4" xfId="106" builtinId="44" customBuiltin="1"/>
    <cellStyle name="60% - Accent4 2" xfId="107" xr:uid="{4ACEC7F5-5CCE-4813-B98C-5EB6D98EA197}"/>
    <cellStyle name="60% - Accent4 2 2" xfId="108" xr:uid="{9C748E83-ED20-44B2-B258-B0B1B2F457F7}"/>
    <cellStyle name="60% - Accent4 2 3" xfId="109" xr:uid="{D457E05C-EB6E-4C9E-A486-60E36114329F}"/>
    <cellStyle name="60% - Accent4 2 4" xfId="110" xr:uid="{9E11068A-D59A-4C7D-84C9-FAD5B7E10974}"/>
    <cellStyle name="60% - Accent4 3" xfId="111" xr:uid="{3198851D-4A82-4554-8C6B-092DD1D1D3B0}"/>
    <cellStyle name="60% - Accent4 4" xfId="112" xr:uid="{E98E636C-CDCB-46FD-9623-667320881803}"/>
    <cellStyle name="60% - Accent5" xfId="113" builtinId="48" customBuiltin="1"/>
    <cellStyle name="60% - Accent5 2" xfId="114" xr:uid="{38939399-CBCF-460D-9A6B-4223D878C578}"/>
    <cellStyle name="60% - Accent5 2 2" xfId="115" xr:uid="{4B2BDBAF-C199-4611-B6C0-CEEC737924A6}"/>
    <cellStyle name="60% - Accent5 2 3" xfId="116" xr:uid="{F6E95658-C780-477B-BA32-0BE5C0CE8FF5}"/>
    <cellStyle name="60% - Accent5 2 4" xfId="117" xr:uid="{1EF7B775-1DE5-4692-B764-24C2D5815EED}"/>
    <cellStyle name="60% - Accent5 3" xfId="118" xr:uid="{51C9FE76-B6BD-4DBB-B6DB-4F9F1077F170}"/>
    <cellStyle name="60% - Accent5 4" xfId="119" xr:uid="{31054981-E3CE-4357-8C2A-B6C4DBAD8470}"/>
    <cellStyle name="60% - Accent6" xfId="120" builtinId="52" customBuiltin="1"/>
    <cellStyle name="60% - Accent6 2" xfId="121" xr:uid="{018DAD5F-E988-4126-9362-031CE1174C39}"/>
    <cellStyle name="60% - Accent6 2 2" xfId="122" xr:uid="{C59FB4DD-ACC7-457D-93A2-C3DFA9558442}"/>
    <cellStyle name="60% - Accent6 2 3" xfId="123" xr:uid="{19D3ACEE-83AA-4630-83CF-8ED094344332}"/>
    <cellStyle name="60% - Accent6 2 4" xfId="124" xr:uid="{3B12A7F5-492F-4407-8F4D-61D7D9376FDC}"/>
    <cellStyle name="60% - Accent6 3" xfId="125" xr:uid="{67A015FB-EE3B-4A78-BEA0-BAB2EC1607D0}"/>
    <cellStyle name="60% - Accent6 4" xfId="126" xr:uid="{DA049F09-F73E-418D-9EC1-AA4FBDBF8AA6}"/>
    <cellStyle name="Accent1" xfId="127" builtinId="29" customBuiltin="1"/>
    <cellStyle name="Accent1 2" xfId="128" xr:uid="{DB742F43-3842-4C05-B991-3B865CAD4F6D}"/>
    <cellStyle name="Accent1 2 2" xfId="129" xr:uid="{78A312D4-4BAA-471F-A30E-4201FFFD3698}"/>
    <cellStyle name="Accent1 2 3" xfId="130" xr:uid="{D13283C3-A48E-4847-90F9-CAD697D8E146}"/>
    <cellStyle name="Accent1 2 4" xfId="131" xr:uid="{7C1B1ABD-CEBB-4770-A533-DED525738691}"/>
    <cellStyle name="Accent1 3" xfId="132" xr:uid="{7670CB02-5D23-4D5E-B04C-F07ADBB2C5D4}"/>
    <cellStyle name="Accent1 4" xfId="133" xr:uid="{0A06FACD-9377-4AF2-BF94-76EA5C873511}"/>
    <cellStyle name="Accent2" xfId="134" builtinId="33" customBuiltin="1"/>
    <cellStyle name="Accent2 2" xfId="135" xr:uid="{2C8BF548-7F60-4BA2-8D2B-123B6C953E73}"/>
    <cellStyle name="Accent2 2 2" xfId="136" xr:uid="{C64F675C-B15B-40EF-B7EF-71FC6E260CC1}"/>
    <cellStyle name="Accent2 2 3" xfId="137" xr:uid="{F1C1C84D-3100-4158-9EFC-4CD0A4879E57}"/>
    <cellStyle name="Accent2 2 4" xfId="138" xr:uid="{33F73358-460E-45B9-9405-1D2B3C5BBE2C}"/>
    <cellStyle name="Accent2 3" xfId="139" xr:uid="{8BAC7F0E-6430-4C00-A75F-BB0FADB463EA}"/>
    <cellStyle name="Accent2 4" xfId="140" xr:uid="{562FA001-7B76-4F03-839A-CA9331F02ED7}"/>
    <cellStyle name="Accent3" xfId="141" builtinId="37" customBuiltin="1"/>
    <cellStyle name="Accent3 2" xfId="142" xr:uid="{301E2235-A09A-4886-BFBF-A639974B5B54}"/>
    <cellStyle name="Accent3 2 2" xfId="143" xr:uid="{D6293725-EFB5-4637-A9B3-495A32828F0F}"/>
    <cellStyle name="Accent3 2 3" xfId="144" xr:uid="{8BC67857-D147-4BAC-8B80-5AF5745C949D}"/>
    <cellStyle name="Accent3 2 4" xfId="145" xr:uid="{07550A4E-DDFC-4058-BF07-5E0E4D35B4A7}"/>
    <cellStyle name="Accent3 3" xfId="146" xr:uid="{8373A9B1-4D9D-4B17-A66D-BAE43FCF30F1}"/>
    <cellStyle name="Accent3 4" xfId="147" xr:uid="{46F11EC5-0C00-4368-8EE0-D6290C213496}"/>
    <cellStyle name="Accent4" xfId="148" builtinId="41" customBuiltin="1"/>
    <cellStyle name="Accent4 2" xfId="149" xr:uid="{05EBCF64-1BCB-415C-9773-0ECE87A9B265}"/>
    <cellStyle name="Accent4 2 2" xfId="150" xr:uid="{655BB02E-5240-4DB7-BB0D-698E3A54C263}"/>
    <cellStyle name="Accent4 2 3" xfId="151" xr:uid="{4CF35C64-77AA-47D3-ADD2-B5DF52CC0FF6}"/>
    <cellStyle name="Accent4 2 4" xfId="152" xr:uid="{E93A752D-395F-4FBB-8CCA-3C4FFCDADE98}"/>
    <cellStyle name="Accent4 3" xfId="153" xr:uid="{7C529C32-7826-4199-9023-A0DF0926EA0A}"/>
    <cellStyle name="Accent4 4" xfId="154" xr:uid="{0FD81CDD-C01D-4D4D-A223-253744EBF7FA}"/>
    <cellStyle name="Accent5" xfId="155" builtinId="45" customBuiltin="1"/>
    <cellStyle name="Accent5 2" xfId="156" xr:uid="{13406B01-B06A-450A-89D0-C7E4BDC095C0}"/>
    <cellStyle name="Accent5 2 2" xfId="157" xr:uid="{1AE17F5B-60D7-4A2A-838B-903D4DA06384}"/>
    <cellStyle name="Accent5 2 3" xfId="158" xr:uid="{25F40D3A-2B51-48F7-B5D8-2958EFB6EA3A}"/>
    <cellStyle name="Accent5 2 4" xfId="159" xr:uid="{79658F96-2F79-4EB1-8873-338E87CA2682}"/>
    <cellStyle name="Accent5 3" xfId="160" xr:uid="{62DD17B8-2A28-4212-A49A-ED9A672ADF1B}"/>
    <cellStyle name="Accent5 4" xfId="161" xr:uid="{ED1CE1D8-B6B8-40B2-B111-5E71D708345D}"/>
    <cellStyle name="Accent6" xfId="162" builtinId="49" customBuiltin="1"/>
    <cellStyle name="Accent6 2" xfId="163" xr:uid="{8DF563B6-EB23-44A3-96D6-D545092CED80}"/>
    <cellStyle name="Accent6 2 2" xfId="164" xr:uid="{315882AE-9524-4BE0-A5CA-914907928E03}"/>
    <cellStyle name="Accent6 2 3" xfId="165" xr:uid="{87B665E5-EEF9-42DF-8FA7-8DF2C5497834}"/>
    <cellStyle name="Accent6 2 4" xfId="166" xr:uid="{4F204633-8C83-41E4-A5D2-BE6A8E3BC029}"/>
    <cellStyle name="Accent6 3" xfId="167" xr:uid="{202BFCAD-D559-49A9-9ED4-D1AD50E9AE0F}"/>
    <cellStyle name="Accent6 4" xfId="168" xr:uid="{A95B6E00-73D0-40A9-9C5D-433F5DF9F649}"/>
    <cellStyle name="Bad" xfId="169" builtinId="27" customBuiltin="1"/>
    <cellStyle name="Bad 2" xfId="170" xr:uid="{18E42A59-404F-4FEA-8119-6369133F8F88}"/>
    <cellStyle name="Bad 2 2" xfId="171" xr:uid="{36568CEB-ACCB-48D7-910B-5FC1792C8540}"/>
    <cellStyle name="Bad 2 3" xfId="172" xr:uid="{E2253BDC-1ABC-47A7-AF05-B6A4062D9C21}"/>
    <cellStyle name="Bad 2 4" xfId="173" xr:uid="{0E6B01A3-6E61-4F02-A8D3-135DFFDD1FAB}"/>
    <cellStyle name="Bad 3" xfId="174" xr:uid="{60F586D2-47A0-440C-8585-F40A195A3884}"/>
    <cellStyle name="Bad 4" xfId="175" xr:uid="{A3B3D2DB-5E1F-4D6F-9EC0-909E6A09781C}"/>
    <cellStyle name="Bad 5" xfId="176" xr:uid="{559B13C3-90F5-4206-AE60-CA58DB610FC4}"/>
    <cellStyle name="Calculation" xfId="177" builtinId="22" customBuiltin="1"/>
    <cellStyle name="Calculation 2" xfId="178" xr:uid="{D47BE9E3-9C71-4501-962F-B54C9DFB2540}"/>
    <cellStyle name="Calculation 2 2" xfId="179" xr:uid="{411726DF-75E9-44A9-8DA5-BDEA0CECAF35}"/>
    <cellStyle name="Calculation 2 3" xfId="180" xr:uid="{CF49826B-1FD5-4458-8911-AFF6B97D585D}"/>
    <cellStyle name="Calculation 2 4" xfId="181" xr:uid="{3A60B106-FCF7-473D-B8B8-0740B674FC40}"/>
    <cellStyle name="Calculation 3" xfId="182" xr:uid="{8EE515B9-7432-4124-A5C0-0349D4966CD4}"/>
    <cellStyle name="Calculation 4" xfId="183" xr:uid="{F3119606-E2BC-477F-99F0-A9B2E41A1328}"/>
    <cellStyle name="Check Cell" xfId="184" builtinId="23" customBuiltin="1"/>
    <cellStyle name="Check Cell 2" xfId="185" xr:uid="{C582DCF9-46E8-4FC4-A7D3-AC5C012CAB03}"/>
    <cellStyle name="Check Cell 2 2" xfId="186" xr:uid="{C2996FFC-E375-409D-B09E-2D584BA82207}"/>
    <cellStyle name="Check Cell 2 3" xfId="187" xr:uid="{9B80F1EC-6199-4638-8B1D-3F71AEC02A51}"/>
    <cellStyle name="Check Cell 2 4" xfId="188" xr:uid="{77824715-59E3-48C9-B836-D682EFE5BE8F}"/>
    <cellStyle name="Check Cell 3" xfId="189" xr:uid="{EDBB227E-6805-4185-BEA4-6BDA6654CF5B}"/>
    <cellStyle name="Check Cell 4" xfId="190" xr:uid="{A7FFA8DD-73D4-4500-9D21-B717E28C738F}"/>
    <cellStyle name="Comma 2" xfId="191" xr:uid="{DD94888A-4C57-4B30-93C7-75263855E853}"/>
    <cellStyle name="Comma 2 2" xfId="192" xr:uid="{47D692FF-7399-4A9E-B5A9-A63C8B741895}"/>
    <cellStyle name="Comma 2 3" xfId="193" xr:uid="{88002AC1-9ADF-4A17-8729-69502ABB58AF}"/>
    <cellStyle name="Comma 3" xfId="194" xr:uid="{2693DFF7-F615-417D-AEEB-ADF3BA83286A}"/>
    <cellStyle name="Currency 2" xfId="195" xr:uid="{E3A1C3FC-F87D-438E-8783-063F9B64DEDF}"/>
    <cellStyle name="Currency 2 2" xfId="196" xr:uid="{67935884-F4CE-4AB9-8BB5-FEC899F58C24}"/>
    <cellStyle name="Currency 3" xfId="197" xr:uid="{A6F65E8D-68C7-4993-ACBA-C20D57908275}"/>
    <cellStyle name="Currency 3 2" xfId="198" xr:uid="{6EA45A44-38A1-41C6-9840-749DEBD53CB2}"/>
    <cellStyle name="Currency 4" xfId="199" xr:uid="{1A5E0F6C-4B63-4490-B025-10EDCF3EA5A5}"/>
    <cellStyle name="Currency 4 2" xfId="200" xr:uid="{45F738F1-F633-4955-9AC4-D187D931867C}"/>
    <cellStyle name="Currency 4 3" xfId="201" xr:uid="{577F12F3-6E5E-46F3-A58E-B6A99C6E0852}"/>
    <cellStyle name="Explanatory Text" xfId="202" builtinId="53" customBuiltin="1"/>
    <cellStyle name="Explanatory Text 2" xfId="203" xr:uid="{D29AD3C4-2E5D-4EC6-B11E-FC89F5456CAA}"/>
    <cellStyle name="Explanatory Text 2 2" xfId="204" xr:uid="{A821265F-99DC-42C2-9875-7157DE2932F5}"/>
    <cellStyle name="Explanatory Text 2 3" xfId="205" xr:uid="{471DCE34-15AC-4943-8D2A-7688281E4A25}"/>
    <cellStyle name="Explanatory Text 2 4" xfId="206" xr:uid="{78D654AF-BE04-479E-876F-BB5DAEA43D34}"/>
    <cellStyle name="Explanatory Text 3" xfId="207" xr:uid="{1D42C7BC-C78E-453F-B5BB-E462468D1C4D}"/>
    <cellStyle name="Explanatory Text 4" xfId="208" xr:uid="{48B173D5-70CD-411F-9C99-12F6E93694F8}"/>
    <cellStyle name="Good" xfId="209" builtinId="26" customBuiltin="1"/>
    <cellStyle name="Good 2" xfId="210" xr:uid="{1DEE0B90-BE68-4FCA-808B-04B50E893BB5}"/>
    <cellStyle name="Good 2 2" xfId="211" xr:uid="{70630818-BB38-4D8E-A00A-87FC19E3C9E7}"/>
    <cellStyle name="Good 2 3" xfId="212" xr:uid="{4FD5F986-6AB4-4757-A27C-9895F249CD1D}"/>
    <cellStyle name="Good 2 4" xfId="213" xr:uid="{B5D9BAAB-95FB-4E53-B281-29095CEAFE2C}"/>
    <cellStyle name="Good 3" xfId="214" xr:uid="{1DC9F013-0CF9-4A3F-A528-90860FDD183B}"/>
    <cellStyle name="Good 4" xfId="215" xr:uid="{586A4B11-83DB-4991-808B-14761B3CF88B}"/>
    <cellStyle name="Good 5" xfId="216" xr:uid="{2295DE72-EE34-4948-987F-560F03E39E57}"/>
    <cellStyle name="Heading 1" xfId="217" builtinId="16" customBuiltin="1"/>
    <cellStyle name="Heading 1 2" xfId="218" xr:uid="{B98ECD9A-DED7-4DCA-ADAC-ED4264F70113}"/>
    <cellStyle name="Heading 1 2 2" xfId="219" xr:uid="{BCCECD08-4F67-4439-BF07-05A226E9294E}"/>
    <cellStyle name="Heading 1 2 3" xfId="220" xr:uid="{FBAE9F10-75DB-4143-8638-626A532F6442}"/>
    <cellStyle name="Heading 1 2 4" xfId="221" xr:uid="{4BC1A66B-79DE-4B20-869F-25817DCFA1C0}"/>
    <cellStyle name="Heading 1 3" xfId="222" xr:uid="{827CC79D-5894-4A26-9372-C350FE87CB68}"/>
    <cellStyle name="Heading 1 4" xfId="223" xr:uid="{0D58B0AD-E4DD-4BA2-9DFD-20DC9176978E}"/>
    <cellStyle name="Heading 2" xfId="224" builtinId="17" customBuiltin="1"/>
    <cellStyle name="Heading 2 2" xfId="225" xr:uid="{B68DE6F3-E18E-403E-8EA8-8801548C8BF4}"/>
    <cellStyle name="Heading 2 2 2" xfId="226" xr:uid="{2877211B-E7C0-4807-8654-F9950FFE0420}"/>
    <cellStyle name="Heading 2 2 3" xfId="227" xr:uid="{E0DD392E-821E-4494-95B1-5CC51204D2D1}"/>
    <cellStyle name="Heading 2 2 4" xfId="228" xr:uid="{EE1E1DA1-DDAE-4784-B8FF-E8054E1526BB}"/>
    <cellStyle name="Heading 2 3" xfId="229" xr:uid="{7F4EEF24-57D0-4539-B43D-2A8E073E23F0}"/>
    <cellStyle name="Heading 2 4" xfId="230" xr:uid="{088CF655-E7E9-4FBD-8901-4393EF46C59A}"/>
    <cellStyle name="Heading 3" xfId="231" builtinId="18" customBuiltin="1"/>
    <cellStyle name="Heading 3 2" xfId="232" xr:uid="{DA47B708-5B88-4568-BE16-B2755218D51A}"/>
    <cellStyle name="Heading 3 2 2" xfId="233" xr:uid="{431F6FFF-D80F-4D44-8AD7-9817E6E38072}"/>
    <cellStyle name="Heading 3 2 3" xfId="234" xr:uid="{DE1D1778-C1FA-4BE9-8406-423B54357DC4}"/>
    <cellStyle name="Heading 3 2 4" xfId="235" xr:uid="{6004FC46-438C-496E-9F94-86ACA043151A}"/>
    <cellStyle name="Heading 3 3" xfId="236" xr:uid="{AF47B269-B8AD-4FE1-98DA-B4EAC2375353}"/>
    <cellStyle name="Heading 3 4" xfId="237" xr:uid="{CE5A7600-F9D5-4529-AA27-3AECFA8DECF3}"/>
    <cellStyle name="Heading 4" xfId="238" builtinId="19" customBuiltin="1"/>
    <cellStyle name="Heading 4 2" xfId="239" xr:uid="{ADA894FD-A434-4CCA-9684-47C2F76EACE0}"/>
    <cellStyle name="Heading 4 2 2" xfId="240" xr:uid="{332DBDF1-A71B-42AD-9AC3-CE9B7BFEBAFD}"/>
    <cellStyle name="Heading 4 2 3" xfId="241" xr:uid="{E380EA0F-4C33-463D-B943-E5A887CDB5AF}"/>
    <cellStyle name="Heading 4 2 4" xfId="242" xr:uid="{8923C44F-8F2A-4C87-BA80-132602DC59C2}"/>
    <cellStyle name="Heading 4 3" xfId="243" xr:uid="{C1FAA7CE-8370-466D-9606-1F8943F11663}"/>
    <cellStyle name="Heading 4 4" xfId="244" xr:uid="{6DD8A432-D103-4ED3-9E75-6F79D99D1679}"/>
    <cellStyle name="Hyperlink" xfId="245" builtinId="8"/>
    <cellStyle name="Hyperlink 2" xfId="246" xr:uid="{F847992D-D5A1-4BF7-955A-7E70F420DACF}"/>
    <cellStyle name="Hyperlink 3" xfId="247" xr:uid="{8AEE9BE3-14AE-4E9B-8F6E-028CA1390E78}"/>
    <cellStyle name="Hyperlink 3 2" xfId="248" xr:uid="{B9065E74-20C5-470F-9703-49245D5294C5}"/>
    <cellStyle name="Hyperlink 4" xfId="249" xr:uid="{2D442D4E-4D2D-4B16-97CA-BCDAB58D1B81}"/>
    <cellStyle name="Input" xfId="250" builtinId="20" customBuiltin="1"/>
    <cellStyle name="Input 2" xfId="251" xr:uid="{0CA59478-16C7-4B1F-B31C-135E4F624AAD}"/>
    <cellStyle name="Input 2 2" xfId="252" xr:uid="{722799B2-0044-4BEC-B1F2-52CD404F3108}"/>
    <cellStyle name="Input 2 3" xfId="253" xr:uid="{1880A5C7-6C95-4DBA-A7F7-E097B88D96E6}"/>
    <cellStyle name="Input 2 4" xfId="254" xr:uid="{DF5F8380-5754-4288-A3DA-D50BFE63F0B9}"/>
    <cellStyle name="Input 3" xfId="255" xr:uid="{8477C7C4-3732-4577-8EC6-0C5578476CB0}"/>
    <cellStyle name="Input 4" xfId="256" xr:uid="{5594116C-A4E8-4294-9D16-850210EE071E}"/>
    <cellStyle name="Linked Cell" xfId="257" builtinId="24" customBuiltin="1"/>
    <cellStyle name="Linked Cell 2" xfId="258" xr:uid="{60084BBF-6184-455E-8538-338A82362064}"/>
    <cellStyle name="Linked Cell 2 2" xfId="259" xr:uid="{57FF4DA6-F07A-42E0-9B3C-D77EF6646F40}"/>
    <cellStyle name="Linked Cell 2 3" xfId="260" xr:uid="{162DF7D4-BF6B-485C-81C9-C040A9C3D81D}"/>
    <cellStyle name="Linked Cell 2 4" xfId="261" xr:uid="{9E36E776-6A73-4A03-8075-4461B2A694AF}"/>
    <cellStyle name="Linked Cell 3" xfId="262" xr:uid="{53B15319-751E-4918-AB82-2D60D9D7D732}"/>
    <cellStyle name="Linked Cell 4" xfId="263" xr:uid="{EB61EAF7-18A1-4FB8-B15E-C40F35A7202C}"/>
    <cellStyle name="Neutral" xfId="264" builtinId="28" customBuiltin="1"/>
    <cellStyle name="Neutral 2" xfId="265" xr:uid="{26244599-C8F0-4589-A21C-BD7973BEC894}"/>
    <cellStyle name="Neutral 2 2" xfId="266" xr:uid="{442EBB0A-16DD-48B3-9FA9-DAB7E75DD48C}"/>
    <cellStyle name="Neutral 2 3" xfId="267" xr:uid="{E87BB7F6-D635-42BA-9174-C62FED5AD777}"/>
    <cellStyle name="Neutral 2 4" xfId="268" xr:uid="{7E215A8D-EB6F-443F-9471-D3BEECCBC852}"/>
    <cellStyle name="Neutral 3" xfId="269" xr:uid="{F6CC37CF-9F10-40C3-815F-CA10145483C7}"/>
    <cellStyle name="Neutral 4" xfId="270" xr:uid="{2D592D6B-E674-4E2A-9650-DEF88E516D96}"/>
    <cellStyle name="Neutral 5" xfId="271" xr:uid="{44AD0850-083F-4ECB-86D5-951DA065CE79}"/>
    <cellStyle name="Normal" xfId="0" builtinId="0"/>
    <cellStyle name="Normal 10" xfId="272" xr:uid="{78ED5885-0F27-44C4-8932-11E6C0DBB593}"/>
    <cellStyle name="Normal 15" xfId="273" xr:uid="{A7EA4539-4EF9-4995-BF79-521ABC2ADC27}"/>
    <cellStyle name="Normal 2" xfId="274" xr:uid="{C1A16575-4D1B-4D27-88CA-D29796561220}"/>
    <cellStyle name="Normal 2 2" xfId="275" xr:uid="{299089EC-B2AE-4A1B-B63D-10B4F9899E2A}"/>
    <cellStyle name="Normal 2 2 2" xfId="276" xr:uid="{5A45CC73-F13C-4A97-99AC-CBB311FC36E7}"/>
    <cellStyle name="Normal 2 2 3" xfId="277" xr:uid="{6A63E606-9105-44E1-85EF-6A7474EED88D}"/>
    <cellStyle name="Normal 2 2 3 2" xfId="278" xr:uid="{72E3D3BC-7977-47EB-8573-CE6FE048DDC4}"/>
    <cellStyle name="Normal 2 2 3 3" xfId="279" xr:uid="{CDD473B2-6F06-45FF-AF11-BC35535F0671}"/>
    <cellStyle name="Normal 2 2 3 4" xfId="280" xr:uid="{66DA80A5-0F27-46AC-9966-5F91D0D17C65}"/>
    <cellStyle name="Normal 2 2 4" xfId="281" xr:uid="{5A7EF636-372A-491E-9690-178ADF4A665B}"/>
    <cellStyle name="Normal 2 2 4 2" xfId="282" xr:uid="{8D44CA26-3CCD-4A22-84EF-637EEC87CFE9}"/>
    <cellStyle name="Normal 2 2 5" xfId="283" xr:uid="{07866354-245B-4FED-A1C3-C30E9D0A7E99}"/>
    <cellStyle name="Normal 2 2 5 2" xfId="284" xr:uid="{D7DA4247-BF21-4B5C-9453-6F65B3BC5524}"/>
    <cellStyle name="Normal 2 2 6" xfId="285" xr:uid="{8F2A5E4F-DC56-4ADE-822F-65398E33A6F0}"/>
    <cellStyle name="Normal 2 3" xfId="286" xr:uid="{9485C6D2-8BC9-4FFB-864F-8452B0787559}"/>
    <cellStyle name="Normal 2 3 2" xfId="287" xr:uid="{4099ED7A-AA1E-4057-922B-8F4169A51E92}"/>
    <cellStyle name="Normal 2 3 2 2" xfId="288" xr:uid="{6F1328D5-26DC-4D36-ADB9-B406C890DEB7}"/>
    <cellStyle name="Normal 2 3 3" xfId="289" xr:uid="{733FAE1F-58BC-47F3-A29D-49FA646B292E}"/>
    <cellStyle name="Normal 2 3 3 2" xfId="290" xr:uid="{78058FB3-3803-4E9D-B005-FD09FF26124C}"/>
    <cellStyle name="Normal 2 3 4" xfId="291" xr:uid="{370EBDAE-C1C6-432C-ADED-147895692039}"/>
    <cellStyle name="Normal 2 3 5" xfId="292" xr:uid="{60055E90-8EE2-427A-A03A-3C6F197F3B34}"/>
    <cellStyle name="Normal 2 4" xfId="293" xr:uid="{39566288-7BEF-4AA9-9898-AF25FB2813FC}"/>
    <cellStyle name="Normal 2 5" xfId="294" xr:uid="{758BB907-BCCF-4FA1-BD2A-B3A3E78E4BD7}"/>
    <cellStyle name="Normal 2 5 2" xfId="295" xr:uid="{A065B0DA-E200-43D1-891F-1D03B3A1EAE8}"/>
    <cellStyle name="Normal 2 5 3" xfId="296" xr:uid="{00677795-C906-4D16-8C22-28E9BD3731DB}"/>
    <cellStyle name="Normal 2 6" xfId="297" xr:uid="{14F09F66-78B4-4F3D-A95B-34B94C4055C8}"/>
    <cellStyle name="Normal 2 6 2" xfId="298" xr:uid="{602ACEA4-176A-4509-A704-A4FD642D430E}"/>
    <cellStyle name="Normal 2 7" xfId="299" xr:uid="{F941EA3A-2EBE-41AD-BBD3-0BF36F6E9D7F}"/>
    <cellStyle name="Normal 3" xfId="300" xr:uid="{2448B0D3-7106-4808-B0D5-EC0750D248D9}"/>
    <cellStyle name="Normal 3 2" xfId="301" xr:uid="{E8381EC9-B3F4-4E90-B6DC-2409DCAFC4A1}"/>
    <cellStyle name="Normal 3 2 2" xfId="302" xr:uid="{6B7106C6-235A-4CA7-AE62-5C58575149FD}"/>
    <cellStyle name="Normal 3 2 2 2" xfId="303" xr:uid="{B6AC7B71-50BE-444E-B1E3-52F7146E5CC3}"/>
    <cellStyle name="Normal 3 2 2 3" xfId="304" xr:uid="{3F826E0E-CE65-41A0-A228-B733F2F16FC1}"/>
    <cellStyle name="Normal 3 2 2 4" xfId="305" xr:uid="{B9A9E5A2-6C92-4F2C-A88D-6BAF7A025497}"/>
    <cellStyle name="Normal 3 2 3" xfId="306" xr:uid="{6DB03339-00BA-43BE-88C7-6013FC3BB029}"/>
    <cellStyle name="Normal 3 2 3 2" xfId="307" xr:uid="{58557AA1-6AA2-4E7A-9E75-78CE7B37C662}"/>
    <cellStyle name="Normal 3 2 3 3" xfId="308" xr:uid="{AC9EE65E-BA31-4C30-BF33-CE67A73217BD}"/>
    <cellStyle name="Normal 3 2 3 4" xfId="309" xr:uid="{5DA3E714-5D8B-4703-A8A2-00A3012E05B2}"/>
    <cellStyle name="Normal 3 2 4" xfId="310" xr:uid="{0963BAF5-FB04-47FF-A576-733487364218}"/>
    <cellStyle name="Normal 3 2 4 2" xfId="311" xr:uid="{1A75DA6F-3FF9-4645-90C5-EAB12E4A9997}"/>
    <cellStyle name="Normal 3 2 5" xfId="312" xr:uid="{53089096-A1C8-4169-97F2-8382E8035B20}"/>
    <cellStyle name="Normal 3 2 5 2" xfId="313" xr:uid="{E26FAD09-AE68-4C76-BFC8-3D00DB289075}"/>
    <cellStyle name="Normal 3 2 6" xfId="314" xr:uid="{DAFBD64D-6FDA-4E70-BA90-296DCC562A69}"/>
    <cellStyle name="Normal 3 3" xfId="315" xr:uid="{BDCBC149-0EE4-4F2A-A8B0-CF13E3F7A104}"/>
    <cellStyle name="Normal 3 3 2" xfId="316" xr:uid="{4A811F22-F20B-417D-A5F0-2AA540850E42}"/>
    <cellStyle name="Normal 3 3 2 2" xfId="317" xr:uid="{A177A16B-D762-489C-BD56-D00FA44F0766}"/>
    <cellStyle name="Normal 3 3 2 3" xfId="318" xr:uid="{6ABBF885-8548-4F9E-A8CE-E29F6C9EB814}"/>
    <cellStyle name="Normal 3 3 3" xfId="319" xr:uid="{1D78937C-D35E-415C-9E42-1A85381C4BCF}"/>
    <cellStyle name="Normal 3 3 3 2" xfId="320" xr:uid="{9B4FC673-AD85-4222-A9AA-949A20BA1DC9}"/>
    <cellStyle name="Normal 3 3 3 3" xfId="321" xr:uid="{FD29DA9A-7E56-4A34-B185-F61088AD1BF1}"/>
    <cellStyle name="Normal 3 3 4" xfId="322" xr:uid="{2DF2C00B-9461-46D5-9C1F-4032C7AEEFC6}"/>
    <cellStyle name="Normal 3 3 4 2" xfId="323" xr:uid="{D24FE871-9C20-4C90-8627-339E0D118CF6}"/>
    <cellStyle name="Normal 3 3 4 3" xfId="324" xr:uid="{3BB2576A-715E-4341-8E31-5D0E0CB8D24B}"/>
    <cellStyle name="Normal 3 3 5" xfId="325" xr:uid="{0CABE96E-E60D-4B31-8D9B-8755BAB6405F}"/>
    <cellStyle name="Normal 3 4" xfId="326" xr:uid="{18C50FCD-9794-4FA1-B50F-D5168FCF5CDF}"/>
    <cellStyle name="Normal 3 4 2" xfId="327" xr:uid="{C2C95981-2B6E-49D6-BD3A-047CB7D75701}"/>
    <cellStyle name="Normal 3 4 3" xfId="328" xr:uid="{5F1FB286-2830-41A3-B01F-C493A018BB94}"/>
    <cellStyle name="Normal 3 4 4" xfId="329" xr:uid="{432976E2-1ACF-463A-BCDB-2C5FEDBEA7C7}"/>
    <cellStyle name="Normal 3 4 5" xfId="330" xr:uid="{2BFAFE4C-9673-4240-A8A1-D910C23B037D}"/>
    <cellStyle name="Normal 3 5" xfId="331" xr:uid="{1DA27D58-A9C4-4794-A752-8FAB6D6943AC}"/>
    <cellStyle name="Normal 3 5 2" xfId="332" xr:uid="{3EDE1CD2-5F37-4A4C-874A-9440EA0FF754}"/>
    <cellStyle name="Normal 3 5 2 2" xfId="333" xr:uid="{D5F3A766-2DA3-40D8-A71C-987332E327A4}"/>
    <cellStyle name="Normal 3 5 3" xfId="334" xr:uid="{8B6B2920-443B-4266-8A50-71457C2235B7}"/>
    <cellStyle name="Normal 3 5 4" xfId="335" xr:uid="{2449DCE5-B7B9-4F67-9769-F88B9072BAC6}"/>
    <cellStyle name="Normal 3 5 5" xfId="336" xr:uid="{3F3CB1B3-4F34-4829-B2D6-C768449E3B6B}"/>
    <cellStyle name="Normal 3 6" xfId="337" xr:uid="{E43D2CEE-C5FE-4006-8021-2175EEF82B24}"/>
    <cellStyle name="Normal 3 6 2" xfId="338" xr:uid="{17ED7558-72BD-496B-A9EA-9E7CE97872DD}"/>
    <cellStyle name="Normal 3 6 3" xfId="339" xr:uid="{6BFDB98C-E628-40C8-97CF-4F4FA6447CA2}"/>
    <cellStyle name="Normal 3 6 4" xfId="340" xr:uid="{47DB22CB-BFC7-43B6-A50C-A059FFDA81FC}"/>
    <cellStyle name="Normal 3 7" xfId="341" xr:uid="{812205FD-1015-4207-A943-9C1852379823}"/>
    <cellStyle name="Normal 3 8" xfId="342" xr:uid="{1DD635C7-7534-4291-B7CA-F12EE6F81D20}"/>
    <cellStyle name="Normal 3 9" xfId="343" xr:uid="{0C21A58D-3746-4A06-B924-187782E39EE7}"/>
    <cellStyle name="Normal 4" xfId="344" xr:uid="{F922EC00-059D-4E4C-803C-6A2BA5C2B512}"/>
    <cellStyle name="Normal 4 2" xfId="345" xr:uid="{2030AC27-8DF0-497C-B9EF-D34E1C14BA53}"/>
    <cellStyle name="Normal 5" xfId="346" xr:uid="{0BDC8CF9-A5FD-4695-B674-7AF0B90E14AD}"/>
    <cellStyle name="Normal 5 2" xfId="347" xr:uid="{10F0EFBD-011A-481E-A139-49EF7D822FB3}"/>
    <cellStyle name="Normal 5 2 2" xfId="348" xr:uid="{82AE1BD6-A02A-4B56-B9A6-5563C87CEBDA}"/>
    <cellStyle name="Normal 5 2 2 2" xfId="349" xr:uid="{25EC16E1-4056-4E71-A252-032FA15F1206}"/>
    <cellStyle name="Normal 5 2 2 3" xfId="350" xr:uid="{D98D0092-7F3F-429C-A250-DDCB9C0624CC}"/>
    <cellStyle name="Normal 5 2 2 4" xfId="351" xr:uid="{CD168B70-BDE6-4557-9457-D3B6114B05DC}"/>
    <cellStyle name="Normal 5 2 3" xfId="352" xr:uid="{6493902F-60D0-4F70-92C8-154AC672700C}"/>
    <cellStyle name="Normal 5 2 3 2" xfId="353" xr:uid="{5BF3B3BB-12D9-46D6-B268-823D740997EC}"/>
    <cellStyle name="Normal 5 2 4" xfId="354" xr:uid="{090B85C4-A75C-4748-9CA9-9849C72F60B6}"/>
    <cellStyle name="Normal 5 2 4 2" xfId="355" xr:uid="{2751BF2E-AC61-42AA-903B-E07A5332EC29}"/>
    <cellStyle name="Normal 5 2 5" xfId="356" xr:uid="{85ECBA74-1E9D-4DE6-B212-7ECBD5CECCDC}"/>
    <cellStyle name="Normal 5 3" xfId="357" xr:uid="{80D44FB9-76C3-4A94-86C9-09BF868D4A9F}"/>
    <cellStyle name="Normal 5 3 2" xfId="358" xr:uid="{FB749A57-9FF0-434D-AD0E-9CDAADEDD299}"/>
    <cellStyle name="Normal 5 3 2 2" xfId="359" xr:uid="{32538D41-920D-4AF0-8C8A-1707860843DB}"/>
    <cellStyle name="Normal 5 3 3" xfId="360" xr:uid="{250342F8-A65A-4DCF-BCBB-0A375BA12007}"/>
    <cellStyle name="Normal 5 3 3 2" xfId="361" xr:uid="{02032706-7BA7-49E4-8093-4B33747997D7}"/>
    <cellStyle name="Normal 5 3 4" xfId="362" xr:uid="{B4A51F9D-51BD-40FB-B7E4-4ED41C730A4F}"/>
    <cellStyle name="Normal 5 3 5" xfId="363" xr:uid="{1FCAC090-BD1A-4BCD-AACA-C3938CBCF185}"/>
    <cellStyle name="Normal 5 4" xfId="364" xr:uid="{16C4BB05-4626-484F-A505-7FFB069DE123}"/>
    <cellStyle name="Normal 5 4 2" xfId="365" xr:uid="{AC248DA8-569F-49D8-9EF4-2D7C5A3AD298}"/>
    <cellStyle name="Normal 5 4 3" xfId="366" xr:uid="{E1F01EF0-BACB-4593-B5D3-CFA4C2BCA2BA}"/>
    <cellStyle name="Normal 5 5" xfId="367" xr:uid="{C9C53548-C376-42EC-9E6B-3A5DD0E3FF90}"/>
    <cellStyle name="Normal 5 5 2" xfId="368" xr:uid="{03D87084-0997-48FD-B275-45A417B2058D}"/>
    <cellStyle name="Normal 5 5 3" xfId="369" xr:uid="{DA275C16-7F1C-4F8C-8E9E-8A3D7276992E}"/>
    <cellStyle name="Normal 5 5 4" xfId="370" xr:uid="{4F220466-97E0-47EC-9147-8874DDF47CF5}"/>
    <cellStyle name="Normal 5 6" xfId="371" xr:uid="{29202205-9069-42E1-8815-C4EA4631F87A}"/>
    <cellStyle name="Normal 5 7" xfId="372" xr:uid="{9323CFFB-CAAE-487F-AFF6-82AB4F5F58EA}"/>
    <cellStyle name="Normal 5 8" xfId="373" xr:uid="{C2654782-4DC6-4E8D-BE3C-7F56D54945BD}"/>
    <cellStyle name="Normal 6" xfId="374" xr:uid="{A6801D64-4899-496B-9DCF-3427A95D3265}"/>
    <cellStyle name="Normal 6 2" xfId="375" xr:uid="{EF5EADE6-BD51-47C5-A200-E7901D05F8EA}"/>
    <cellStyle name="Normal 6 3" xfId="376" xr:uid="{7BC85393-68F6-4E22-8D1F-0ACB6641A0A5}"/>
    <cellStyle name="Normal 6 4" xfId="377" xr:uid="{496A80C0-60EA-4BE2-9330-238C7125BCE9}"/>
    <cellStyle name="Normal 7" xfId="378" xr:uid="{BAC1570C-E391-4A67-BC51-4CF385546A74}"/>
    <cellStyle name="Normal 7 2" xfId="379" xr:uid="{28D654BB-DEC5-494E-8321-EB40F42E0E5D}"/>
    <cellStyle name="Normal 7 2 2" xfId="380" xr:uid="{4BA8D571-FDC5-4BA0-9DEF-8B6F4BBF3F61}"/>
    <cellStyle name="Normal 7 2 3" xfId="381" xr:uid="{B1DF2004-62A0-4C99-91D0-C39DC7B95D3C}"/>
    <cellStyle name="Normal 7 2 4" xfId="382" xr:uid="{5F335E6C-9307-488C-ADEA-9ECC008B8A55}"/>
    <cellStyle name="Normal 7 3" xfId="383" xr:uid="{8AB6AA94-6080-442E-97D3-98A817840D32}"/>
    <cellStyle name="Normal 7 3 2" xfId="384" xr:uid="{7E3414DE-F670-4B6A-A40F-6CB1006DAFE5}"/>
    <cellStyle name="Normal 7 4" xfId="385" xr:uid="{BE1BC200-31AA-42EC-8751-E2BB3459B34B}"/>
    <cellStyle name="Normal 7 4 2" xfId="386" xr:uid="{B37F1831-6ACA-4F9A-AF8F-A86C5C64AEFF}"/>
    <cellStyle name="Normal 7 5" xfId="387" xr:uid="{0265F6A8-1099-4BED-910C-CB8E33DFC7C1}"/>
    <cellStyle name="Normal 8" xfId="388" xr:uid="{743A283B-1F26-4C6A-80D3-A93D55C4DD68}"/>
    <cellStyle name="Normal 8 2" xfId="389" xr:uid="{DACCC5BB-655A-43C9-9D0B-99945577BDA5}"/>
    <cellStyle name="Normal 8 2 2" xfId="390" xr:uid="{A23DE36B-37FD-4B58-B0A4-5F22029AB015}"/>
    <cellStyle name="Normal 8 2 3" xfId="391" xr:uid="{75398C68-579E-41F8-A1B9-12CA2CB39A4F}"/>
    <cellStyle name="Normal 8 3" xfId="392" xr:uid="{F4BB1965-6AFB-48B6-B87E-BFC1343A0EAD}"/>
    <cellStyle name="Normal 8 4" xfId="393" xr:uid="{1518CAFC-147C-4485-A0DD-C50183CC7C22}"/>
    <cellStyle name="Normal 8 5" xfId="394" xr:uid="{EFD3591B-D587-41AC-9381-73BCF4DDC183}"/>
    <cellStyle name="Normal 9" xfId="395" xr:uid="{78F9CA70-5F65-48BF-9694-E9C060773B00}"/>
    <cellStyle name="Normal 9 2" xfId="396" xr:uid="{1D7621CA-9AE0-48FB-9C12-2649B4422AC6}"/>
    <cellStyle name="Note" xfId="397" builtinId="10" customBuiltin="1"/>
    <cellStyle name="Note 10" xfId="398" xr:uid="{91C4FCFF-6192-440A-BD91-D1D14BB15E96}"/>
    <cellStyle name="Note 2" xfId="399" xr:uid="{D356D990-5DE9-4CF0-A839-BC7F8FBEB2F9}"/>
    <cellStyle name="Note 2 2" xfId="400" xr:uid="{EAE4B341-AA91-44CE-AAB5-3BF95C0C317C}"/>
    <cellStyle name="Note 3" xfId="401" xr:uid="{96568DDA-96C0-4CF6-80A5-22DA1D47E083}"/>
    <cellStyle name="Note 3 2" xfId="402" xr:uid="{BD7CABC7-AF39-4374-8B35-903DCB2084E4}"/>
    <cellStyle name="Note 3 3" xfId="403" xr:uid="{1FB98919-46B3-4A38-8494-44D83470EFDE}"/>
    <cellStyle name="Note 3 4" xfId="404" xr:uid="{CC342873-C07A-41E4-B728-DA048651F4FB}"/>
    <cellStyle name="Note 3 5" xfId="405" xr:uid="{EC7D88F0-5F09-4500-BE8E-F640C06725F0}"/>
    <cellStyle name="Note 4" xfId="406" xr:uid="{642B1147-A5AA-4C48-A2FC-78D2ACA569C5}"/>
    <cellStyle name="Note 4 2" xfId="407" xr:uid="{A5EFFA83-6811-4D1B-ABBD-631868E8AB6D}"/>
    <cellStyle name="Note 4 3" xfId="408" xr:uid="{9D8C50BC-9A64-4776-81D8-A5FEAD00C737}"/>
    <cellStyle name="Note 4 3 2" xfId="409" xr:uid="{5BD78D2C-FC09-4CB3-A875-1F06130313A4}"/>
    <cellStyle name="Note 4 4" xfId="410" xr:uid="{A5C2C19C-5013-490C-B474-DB5B42AF7FE7}"/>
    <cellStyle name="Note 5" xfId="411" xr:uid="{8084CF35-BAEF-452B-AB95-8F1B8690B24F}"/>
    <cellStyle name="Note 5 2" xfId="412" xr:uid="{C3631566-0BB0-428D-8630-79FFCF143C38}"/>
    <cellStyle name="Note 5 3" xfId="413" xr:uid="{E5B403F4-4F29-4342-9756-D329FDDDB582}"/>
    <cellStyle name="Note 6" xfId="414" xr:uid="{54627399-777D-4411-85DA-F8BDBC3C7FF2}"/>
    <cellStyle name="Note 6 2" xfId="415" xr:uid="{E773811F-994E-4E02-9574-E1ACA1B80FEB}"/>
    <cellStyle name="Note 6 3" xfId="416" xr:uid="{A3F79B93-EDE2-4D9B-90E8-8E3B932CA814}"/>
    <cellStyle name="Note 7" xfId="417" xr:uid="{84DB9319-FB49-4BB8-8C36-ECA678F9CB71}"/>
    <cellStyle name="Note 8" xfId="418" xr:uid="{BFCA4175-D8DD-4109-A94B-BBFB7E427AAE}"/>
    <cellStyle name="Note 9" xfId="419" xr:uid="{EC5C7E22-523C-48D2-8280-8FDAEE11D230}"/>
    <cellStyle name="Output" xfId="420" builtinId="21" customBuiltin="1"/>
    <cellStyle name="Output 2" xfId="421" xr:uid="{29F79395-21D7-4D24-9FAE-C7B376940D0C}"/>
    <cellStyle name="Output 2 2" xfId="422" xr:uid="{BAC7BDCC-AA88-47E8-B91F-7B173562D29F}"/>
    <cellStyle name="Output 2 3" xfId="423" xr:uid="{DCF6C1CD-C475-46DA-8BEB-D7A0ACAD5459}"/>
    <cellStyle name="Output 2 4" xfId="424" xr:uid="{BBE0ED19-7E55-4A54-9CCB-C9F0BFE63265}"/>
    <cellStyle name="Output 3" xfId="425" xr:uid="{6ADB685D-AD2E-4ABF-82BD-A2E87F90A28A}"/>
    <cellStyle name="Output 4" xfId="426" xr:uid="{33A16AD8-649D-4CBD-9D86-7129E069DE4A}"/>
    <cellStyle name="Percent" xfId="427" builtinId="5"/>
    <cellStyle name="Percent 2" xfId="428" xr:uid="{376125E4-E508-46D7-B68B-78D7F20CD7EB}"/>
    <cellStyle name="Percent 2 2" xfId="429" xr:uid="{CA0FDBF1-9892-406D-B7EB-1D1DF3D1C78A}"/>
    <cellStyle name="Percent 2 2 2" xfId="430" xr:uid="{C7E42AF8-3C76-4177-983D-9DB6AE0F060D}"/>
    <cellStyle name="Percent 2 2 2 2" xfId="431" xr:uid="{AF2054BA-2AC5-42D3-A423-8FAE4DC12EC0}"/>
    <cellStyle name="Percent 2 2 2 3" xfId="432" xr:uid="{25019E1E-2A2F-41E5-8714-1AC9D470A8DD}"/>
    <cellStyle name="Percent 2 2 3" xfId="433" xr:uid="{6DA6AE8E-134F-44F8-BD13-9268595CB269}"/>
    <cellStyle name="Percent 2 2 4" xfId="434" xr:uid="{101249C9-7EB5-421E-B4BB-428DE1276839}"/>
    <cellStyle name="Percent 2 3" xfId="435" xr:uid="{557DCF7B-E89C-498E-BDEF-AD9597521D00}"/>
    <cellStyle name="Percent 2 3 2" xfId="436" xr:uid="{C5240645-287F-4958-9C90-216C230CDA93}"/>
    <cellStyle name="Percent 2 3 3" xfId="437" xr:uid="{24DD5EFF-BD5A-4AFF-8783-886355D19761}"/>
    <cellStyle name="Percent 2 4" xfId="438" xr:uid="{D10CEACA-9746-4A39-A402-5DBFA0810691}"/>
    <cellStyle name="Percent 2 5" xfId="439" xr:uid="{B51AB081-19A0-4422-B778-C6C01DDDAF06}"/>
    <cellStyle name="Percent 3" xfId="440" xr:uid="{159EF66A-7C56-4CFB-8211-B074B801DA33}"/>
    <cellStyle name="Percent 3 2" xfId="441" xr:uid="{3A600BAD-F181-46E3-9CD2-2F80E6D35C34}"/>
    <cellStyle name="Percent 3 3" xfId="442" xr:uid="{F91B6C6F-A22C-460F-AF57-F4F9340989E8}"/>
    <cellStyle name="Percent 3 3 2" xfId="443" xr:uid="{37BC0FF0-445F-4868-908D-AD17CA1120A4}"/>
    <cellStyle name="Percent 3 4" xfId="444" xr:uid="{65B7F3FB-4193-4B8B-B1C3-37C6D49DEB0A}"/>
    <cellStyle name="Percent 4" xfId="445" xr:uid="{672F09C1-883C-4528-ADD7-2AFE6B60B94C}"/>
    <cellStyle name="Percent 4 2" xfId="446" xr:uid="{BFB0E6EA-D6FE-48DD-AFF8-7BC4432CC0E0}"/>
    <cellStyle name="Percent 4 3" xfId="447" xr:uid="{7FDB0463-86E7-4DF1-83F6-6A1A661EC392}"/>
    <cellStyle name="Percent 4 4" xfId="448" xr:uid="{450156C0-AF3C-46C7-9B56-84A16D31D309}"/>
    <cellStyle name="Percent 4 5" xfId="449" xr:uid="{37C8AC2F-C7E0-4BC4-80B2-FB2A68BD0438}"/>
    <cellStyle name="Percent 5" xfId="450" xr:uid="{F6DEF929-0DB3-438F-A58E-28C8D2EF1A45}"/>
    <cellStyle name="Percent 5 2" xfId="451" xr:uid="{7A15006D-6051-4656-B735-AEBCE5DF239D}"/>
    <cellStyle name="Percent 6" xfId="452" xr:uid="{BD3D4ED8-0BA9-4785-9E0F-8F33DAE360BB}"/>
    <cellStyle name="Percent 6 2" xfId="453" xr:uid="{B1536566-CF5C-4ACB-A23F-3ED9D80A278D}"/>
    <cellStyle name="Percent 7" xfId="454" xr:uid="{C245717A-36B0-41FF-BDB7-B008EE2D41E6}"/>
    <cellStyle name="Style 1" xfId="455" xr:uid="{7819B556-8B84-486E-815E-F46A85643AF7}"/>
    <cellStyle name="Style 2" xfId="456" xr:uid="{7B5A5756-A96E-4D62-AB7A-EA6A8F78DC95}"/>
    <cellStyle name="Style2" xfId="457" xr:uid="{10D20B8C-D675-4955-AD0D-549A6DEEEF52}"/>
    <cellStyle name="Style4" xfId="458" xr:uid="{F50DAD0E-B8AC-4EBC-BE69-604206CDBFFD}"/>
    <cellStyle name="Style5" xfId="459" xr:uid="{320F9C39-D3F5-466A-97C9-CFE708334BEF}"/>
    <cellStyle name="Title" xfId="460" builtinId="15" customBuiltin="1"/>
    <cellStyle name="Title 2" xfId="461" xr:uid="{1B4B4E78-4A8E-4517-81EA-AFD0720D80E5}"/>
    <cellStyle name="Title 3" xfId="462" xr:uid="{37D0F7D0-C034-4490-A921-4548A3A3B8F7}"/>
    <cellStyle name="Total" xfId="463" builtinId="25" customBuiltin="1"/>
    <cellStyle name="Total 2" xfId="464" xr:uid="{BBA06C84-723C-415E-8E14-655C1F863FBF}"/>
    <cellStyle name="Total 3" xfId="465" xr:uid="{04344C20-A1C3-4507-9252-FF3D2D3261E3}"/>
    <cellStyle name="Warning Text" xfId="466" builtinId="11" customBuiltin="1"/>
    <cellStyle name="Warning Text 2" xfId="467" xr:uid="{35D9610E-4776-4287-A2BC-2458EE3A6C16}"/>
    <cellStyle name="Warning Text 3" xfId="468" xr:uid="{A7038158-DA79-4A7E-82DC-18F948647C8A}"/>
  </cellStyles>
  <dxfs count="3">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1" defaultTableStyle="TableStyleMedium9" defaultPivotStyle="PivotStyleLight16">
    <tableStyle name="Invisible" pivot="0" table="0" count="0" xr9:uid="{28753B66-C506-4196-BB79-6C9E62630E8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2.png"/><Relationship Id="rId7" Type="http://schemas.openxmlformats.org/officeDocument/2006/relationships/hyperlink" Target="https://www.nisra.gov.uk/" TargetMode="External"/><Relationship Id="rId2" Type="http://schemas.openxmlformats.org/officeDocument/2006/relationships/hyperlink" Target="http://www.daera-ni.gov.uk/" TargetMode="External"/><Relationship Id="rId1" Type="http://schemas.openxmlformats.org/officeDocument/2006/relationships/image" Target="../media/image1.emf"/><Relationship Id="rId6" Type="http://schemas.openxmlformats.org/officeDocument/2006/relationships/image" Target="../media/image4.jpeg"/><Relationship Id="rId11" Type="http://schemas.openxmlformats.org/officeDocument/2006/relationships/image" Target="../media/image7.png"/><Relationship Id="rId5" Type="http://schemas.openxmlformats.org/officeDocument/2006/relationships/hyperlink" Target="http://www.nisra.gov.uk/" TargetMode="External"/><Relationship Id="rId10" Type="http://schemas.openxmlformats.org/officeDocument/2006/relationships/image" Target="../media/image6.jpeg"/><Relationship Id="rId4" Type="http://schemas.openxmlformats.org/officeDocument/2006/relationships/image" Target="../media/image3.png"/><Relationship Id="rId9" Type="http://schemas.openxmlformats.org/officeDocument/2006/relationships/hyperlink" Target="https://www.daera-ni.gov.uk/"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1</xdr:col>
      <xdr:colOff>1775460</xdr:colOff>
      <xdr:row>9</xdr:row>
      <xdr:rowOff>0</xdr:rowOff>
    </xdr:from>
    <xdr:to>
      <xdr:col>1</xdr:col>
      <xdr:colOff>1775460</xdr:colOff>
      <xdr:row>12</xdr:row>
      <xdr:rowOff>68580</xdr:rowOff>
    </xdr:to>
    <xdr:pic>
      <xdr:nvPicPr>
        <xdr:cNvPr id="72568" name="Picture 1" descr="NIEA 2011 FULL COLOUR.eps">
          <a:extLst>
            <a:ext uri="{FF2B5EF4-FFF2-40B4-BE49-F238E27FC236}">
              <a16:creationId xmlns:a16="http://schemas.microsoft.com/office/drawing/2014/main" id="{795AF404-8734-3868-2F6D-26C8F87F0D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3580" y="555498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9</xdr:row>
      <xdr:rowOff>0</xdr:rowOff>
    </xdr:from>
    <xdr:to>
      <xdr:col>2</xdr:col>
      <xdr:colOff>198120</xdr:colOff>
      <xdr:row>9</xdr:row>
      <xdr:rowOff>0</xdr:rowOff>
    </xdr:to>
    <xdr:grpSp>
      <xdr:nvGrpSpPr>
        <xdr:cNvPr id="72569" name="Group 8">
          <a:extLst>
            <a:ext uri="{FF2B5EF4-FFF2-40B4-BE49-F238E27FC236}">
              <a16:creationId xmlns:a16="http://schemas.microsoft.com/office/drawing/2014/main" id="{BABDA0F0-301C-EC64-71E1-41847F159CEC}"/>
            </a:ext>
          </a:extLst>
        </xdr:cNvPr>
        <xdr:cNvGrpSpPr>
          <a:grpSpLocks/>
        </xdr:cNvGrpSpPr>
      </xdr:nvGrpSpPr>
      <xdr:grpSpPr bwMode="auto">
        <a:xfrm>
          <a:off x="22860" y="5576047"/>
          <a:ext cx="8700695" cy="0"/>
          <a:chOff x="22412" y="5863477"/>
          <a:chExt cx="8233522" cy="812987"/>
        </a:xfrm>
      </xdr:grpSpPr>
      <xdr:pic>
        <xdr:nvPicPr>
          <xdr:cNvPr id="72573" name="Picture 6" descr="A4 DAERA Logo process.png">
            <a:hlinkClick xmlns:r="http://schemas.openxmlformats.org/officeDocument/2006/relationships" r:id="rId2"/>
            <a:extLst>
              <a:ext uri="{FF2B5EF4-FFF2-40B4-BE49-F238E27FC236}">
                <a16:creationId xmlns:a16="http://schemas.microsoft.com/office/drawing/2014/main" id="{34D2C430-218C-D1E0-0476-D0B150F3707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94850" y="5863477"/>
            <a:ext cx="3123972" cy="812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2574" name="Picture 5" descr="C:\Users\1556719\AppData\Local\Microsoft\Windows\Temporary Internet Files\Content.Outlook\NANPR8Y0\NIEA -DAERA Logo CMYK (3).png">
            <a:hlinkClick xmlns:r="http://schemas.openxmlformats.org/officeDocument/2006/relationships" r:id="rId2"/>
            <a:extLst>
              <a:ext uri="{FF2B5EF4-FFF2-40B4-BE49-F238E27FC236}">
                <a16:creationId xmlns:a16="http://schemas.microsoft.com/office/drawing/2014/main" id="{ADA481FD-CEF7-3349-3880-BC1C589027B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884382" y="5997380"/>
            <a:ext cx="2371552" cy="545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2575" name="Picture 2" descr="NISRA-full-name-bilingual">
            <a:hlinkClick xmlns:r="http://schemas.openxmlformats.org/officeDocument/2006/relationships" r:id="rId5"/>
            <a:extLst>
              <a:ext uri="{FF2B5EF4-FFF2-40B4-BE49-F238E27FC236}">
                <a16:creationId xmlns:a16="http://schemas.microsoft.com/office/drawing/2014/main" id="{F5979283-D382-C55F-A1B2-F305ABAA808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412" y="5948642"/>
            <a:ext cx="2477621" cy="642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10</xdr:row>
      <xdr:rowOff>106680</xdr:rowOff>
    </xdr:from>
    <xdr:to>
      <xdr:col>1</xdr:col>
      <xdr:colOff>1882140</xdr:colOff>
      <xdr:row>18</xdr:row>
      <xdr:rowOff>7620</xdr:rowOff>
    </xdr:to>
    <xdr:pic>
      <xdr:nvPicPr>
        <xdr:cNvPr id="72570" name="Picture 1">
          <a:hlinkClick xmlns:r="http://schemas.openxmlformats.org/officeDocument/2006/relationships" r:id="rId7"/>
          <a:extLst>
            <a:ext uri="{FF2B5EF4-FFF2-40B4-BE49-F238E27FC236}">
              <a16:creationId xmlns:a16="http://schemas.microsoft.com/office/drawing/2014/main" id="{7927958F-BDEA-49AA-7803-D90DD863DF42}"/>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5829300"/>
          <a:ext cx="2080260" cy="1242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2072640</xdr:colOff>
      <xdr:row>9</xdr:row>
      <xdr:rowOff>45720</xdr:rowOff>
    </xdr:from>
    <xdr:to>
      <xdr:col>1</xdr:col>
      <xdr:colOff>5021580</xdr:colOff>
      <xdr:row>30</xdr:row>
      <xdr:rowOff>7620</xdr:rowOff>
    </xdr:to>
    <xdr:pic>
      <xdr:nvPicPr>
        <xdr:cNvPr id="72571" name="Picture 2">
          <a:hlinkClick xmlns:r="http://schemas.openxmlformats.org/officeDocument/2006/relationships" r:id="rId9"/>
          <a:extLst>
            <a:ext uri="{FF2B5EF4-FFF2-40B4-BE49-F238E27FC236}">
              <a16:creationId xmlns:a16="http://schemas.microsoft.com/office/drawing/2014/main" id="{55D5D881-9C40-B268-C48E-7E9821F316D6}"/>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270760" y="5600700"/>
          <a:ext cx="2948940" cy="3482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5257800</xdr:colOff>
      <xdr:row>9</xdr:row>
      <xdr:rowOff>0</xdr:rowOff>
    </xdr:from>
    <xdr:to>
      <xdr:col>9</xdr:col>
      <xdr:colOff>388620</xdr:colOff>
      <xdr:row>19</xdr:row>
      <xdr:rowOff>45720</xdr:rowOff>
    </xdr:to>
    <xdr:pic>
      <xdr:nvPicPr>
        <xdr:cNvPr id="72572" name="Picture 3">
          <a:hlinkClick xmlns:r="http://schemas.openxmlformats.org/officeDocument/2006/relationships" r:id="rId9"/>
          <a:extLst>
            <a:ext uri="{FF2B5EF4-FFF2-40B4-BE49-F238E27FC236}">
              <a16:creationId xmlns:a16="http://schemas.microsoft.com/office/drawing/2014/main" id="{327B03EC-94D6-1690-3A93-4353D5E4162A}"/>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455920" y="5554980"/>
          <a:ext cx="7726680" cy="1722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259080</xdr:colOff>
      <xdr:row>6</xdr:row>
      <xdr:rowOff>45720</xdr:rowOff>
    </xdr:from>
    <xdr:to>
      <xdr:col>6</xdr:col>
      <xdr:colOff>198120</xdr:colOff>
      <xdr:row>29</xdr:row>
      <xdr:rowOff>68580</xdr:rowOff>
    </xdr:to>
    <xdr:pic>
      <xdr:nvPicPr>
        <xdr:cNvPr id="72832" name="Picture 2">
          <a:extLst>
            <a:ext uri="{FF2B5EF4-FFF2-40B4-BE49-F238E27FC236}">
              <a16:creationId xmlns:a16="http://schemas.microsoft.com/office/drawing/2014/main" id="{F9EEB113-DB96-37B8-2A92-D65BC99E0B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 y="1165860"/>
          <a:ext cx="2987040" cy="440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aera-ni.gov.uk/publications/northern-ireland-local-authority-collected-municipal-waste-management-statistics-october-december-2025"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wastedataflow.org/htm/datasets.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wastedataflow.org/htm/datasets.aspx"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daera-ni.gov.uk/publications/northern-ireland-local-authority-collected-municipal-waste-management-statistics-2024-25"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mailto:Conor.McCormack@daera-ni.gov.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AE6A3-573E-494E-8F67-F80517FBA724}">
  <sheetPr codeName="Sheet1">
    <pageSetUpPr fitToPage="1"/>
  </sheetPr>
  <dimension ref="B1:E9"/>
  <sheetViews>
    <sheetView showGridLines="0" tabSelected="1" zoomScale="85" zoomScaleNormal="85" workbookViewId="0">
      <selection activeCell="B1" sqref="B1"/>
    </sheetView>
  </sheetViews>
  <sheetFormatPr defaultRowHeight="13.2" x14ac:dyDescent="0.25"/>
  <cols>
    <col min="1" max="1" width="2.88671875" customWidth="1"/>
    <col min="2" max="2" width="121.44140625" customWidth="1"/>
  </cols>
  <sheetData>
    <row r="1" spans="2:5" ht="240" x14ac:dyDescent="0.95">
      <c r="B1" s="11" t="s">
        <v>19</v>
      </c>
    </row>
    <row r="2" spans="2:5" ht="18.75" customHeight="1" x14ac:dyDescent="0.5">
      <c r="B2" s="12"/>
    </row>
    <row r="3" spans="2:5" ht="30" x14ac:dyDescent="0.5">
      <c r="B3" s="13" t="s">
        <v>225</v>
      </c>
    </row>
    <row r="4" spans="2:5" ht="30" x14ac:dyDescent="0.5">
      <c r="B4" s="13" t="s">
        <v>17</v>
      </c>
    </row>
    <row r="5" spans="2:5" ht="18" customHeight="1" x14ac:dyDescent="0.25">
      <c r="B5" s="14"/>
    </row>
    <row r="6" spans="2:5" ht="30" customHeight="1" x14ac:dyDescent="0.3">
      <c r="B6" s="54" t="s">
        <v>111</v>
      </c>
      <c r="C6" s="7"/>
      <c r="D6" s="7"/>
      <c r="E6" s="7"/>
    </row>
    <row r="7" spans="2:5" ht="31.2" x14ac:dyDescent="0.3">
      <c r="B7" s="15" t="s">
        <v>226</v>
      </c>
      <c r="C7" s="7"/>
      <c r="D7" s="7"/>
      <c r="E7" s="7"/>
    </row>
    <row r="8" spans="2:5" ht="30" customHeight="1" x14ac:dyDescent="0.3">
      <c r="B8" s="227" t="s">
        <v>229</v>
      </c>
      <c r="C8" s="8"/>
      <c r="D8" s="8"/>
      <c r="E8" s="8"/>
    </row>
    <row r="9" spans="2:5" ht="9.6" customHeight="1" x14ac:dyDescent="0.3">
      <c r="B9" s="227"/>
      <c r="C9" s="8"/>
      <c r="D9" s="8"/>
      <c r="E9" s="8"/>
    </row>
  </sheetData>
  <phoneticPr fontId="3" type="noConversion"/>
  <hyperlinks>
    <hyperlink ref="B8" r:id="rId1" xr:uid="{CF720535-2655-4C4B-BBED-F583C80B4466}"/>
  </hyperlinks>
  <pageMargins left="0.7" right="0.7" top="0.75" bottom="0.75" header="0.3" footer="0.3"/>
  <pageSetup paperSize="9" scale="48" orientation="landscape" r:id="rId2"/>
  <headerFooter alignWithMargins="0">
    <oddFooter xml:space="preserve">&amp;L&amp;"Arial,Bold"
</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AF7BB-FC09-448B-9559-3B21EF86E2FA}">
  <sheetPr codeName="Sheet9">
    <pageSetUpPr fitToPage="1"/>
  </sheetPr>
  <dimension ref="A1:U43"/>
  <sheetViews>
    <sheetView showGridLines="0" zoomScale="85" zoomScaleNormal="85" workbookViewId="0"/>
  </sheetViews>
  <sheetFormatPr defaultRowHeight="13.2" x14ac:dyDescent="0.25"/>
  <cols>
    <col min="1" max="1" width="34.44140625" customWidth="1"/>
    <col min="2" max="8" width="14.44140625" style="2" customWidth="1"/>
    <col min="9" max="12" width="14.44140625" customWidth="1"/>
    <col min="13" max="20" width="9.109375" style="81" customWidth="1"/>
  </cols>
  <sheetData>
    <row r="1" spans="1:21" x14ac:dyDescent="0.25">
      <c r="A1" s="19" t="s">
        <v>204</v>
      </c>
      <c r="B1" s="19"/>
      <c r="C1" s="19"/>
      <c r="D1" s="19"/>
      <c r="E1" s="19"/>
      <c r="F1" s="19"/>
      <c r="G1" s="19"/>
      <c r="H1" s="31"/>
      <c r="I1" s="31"/>
      <c r="J1" s="22"/>
      <c r="K1" s="22"/>
      <c r="L1" s="22"/>
      <c r="M1" s="84"/>
      <c r="N1" s="84"/>
    </row>
    <row r="2" spans="1:21" x14ac:dyDescent="0.25">
      <c r="A2" s="108" t="s">
        <v>227</v>
      </c>
      <c r="B2" s="19"/>
      <c r="C2" s="19"/>
      <c r="D2" s="19"/>
      <c r="E2" s="19"/>
      <c r="F2" s="19"/>
      <c r="G2" s="19"/>
      <c r="H2" s="31"/>
      <c r="I2" s="31"/>
      <c r="J2" s="22"/>
      <c r="K2" s="22"/>
      <c r="L2" s="22"/>
      <c r="M2" s="84"/>
      <c r="N2" s="84"/>
    </row>
    <row r="3" spans="1:21" x14ac:dyDescent="0.25">
      <c r="A3" s="19"/>
      <c r="B3" s="19"/>
      <c r="C3" s="19"/>
      <c r="D3" s="19"/>
      <c r="E3" s="19"/>
      <c r="F3" s="19"/>
      <c r="G3" s="19"/>
      <c r="H3" s="31"/>
      <c r="I3" s="31"/>
      <c r="J3" s="22"/>
      <c r="K3" s="22"/>
      <c r="L3" s="22"/>
      <c r="M3" s="84"/>
      <c r="N3" s="84"/>
    </row>
    <row r="4" spans="1:21" x14ac:dyDescent="0.25">
      <c r="A4" s="20"/>
      <c r="B4" s="26"/>
      <c r="C4" s="26"/>
      <c r="D4" s="26"/>
      <c r="E4" s="26"/>
      <c r="F4" s="26"/>
      <c r="G4" s="31"/>
      <c r="H4" s="31"/>
      <c r="I4" s="31"/>
      <c r="J4" s="22"/>
      <c r="K4" s="22"/>
      <c r="L4" s="21" t="s">
        <v>55</v>
      </c>
      <c r="M4" s="84"/>
      <c r="N4" s="84"/>
    </row>
    <row r="5" spans="1:21" s="18" customFormat="1" ht="75" customHeight="1" x14ac:dyDescent="0.25">
      <c r="A5" s="63" t="s">
        <v>141</v>
      </c>
      <c r="B5" s="64" t="s">
        <v>13</v>
      </c>
      <c r="C5" s="64" t="s">
        <v>18</v>
      </c>
      <c r="D5" s="64" t="s">
        <v>86</v>
      </c>
      <c r="E5" s="64" t="s">
        <v>32</v>
      </c>
      <c r="F5" s="64" t="s">
        <v>33</v>
      </c>
      <c r="G5" s="64" t="s">
        <v>87</v>
      </c>
      <c r="H5" s="64" t="s">
        <v>201</v>
      </c>
      <c r="I5" s="64" t="s">
        <v>35</v>
      </c>
      <c r="J5" s="64" t="s">
        <v>34</v>
      </c>
      <c r="K5" s="64" t="s">
        <v>146</v>
      </c>
      <c r="L5" s="64" t="s">
        <v>173</v>
      </c>
      <c r="M5" s="82"/>
      <c r="N5" s="82"/>
      <c r="O5" s="82"/>
      <c r="P5" s="82"/>
      <c r="Q5" s="82"/>
      <c r="R5" s="82"/>
      <c r="S5" s="82"/>
      <c r="T5" s="82"/>
    </row>
    <row r="6" spans="1:21" ht="12.9" customHeight="1" x14ac:dyDescent="0.25">
      <c r="A6" s="30"/>
      <c r="B6" s="71"/>
      <c r="C6" s="71"/>
      <c r="D6" s="71"/>
      <c r="E6" s="71"/>
      <c r="F6" s="71"/>
      <c r="G6" s="71"/>
      <c r="H6" s="34"/>
      <c r="I6" s="73"/>
      <c r="J6" s="22"/>
      <c r="K6" s="9"/>
      <c r="L6" s="17"/>
      <c r="U6" s="16"/>
    </row>
    <row r="7" spans="1:21" ht="12.9" customHeight="1" x14ac:dyDescent="0.25">
      <c r="A7" s="55" t="s">
        <v>132</v>
      </c>
      <c r="B7" s="56">
        <v>44.55</v>
      </c>
      <c r="C7" s="56">
        <v>274.05999999999995</v>
      </c>
      <c r="D7" s="56">
        <v>374.14</v>
      </c>
      <c r="E7" s="56">
        <v>0</v>
      </c>
      <c r="F7" s="56">
        <v>2215.2399999999998</v>
      </c>
      <c r="G7" s="56">
        <v>352.93999999999994</v>
      </c>
      <c r="H7" s="56">
        <v>3692.05</v>
      </c>
      <c r="I7" s="56">
        <v>208.76000000000002</v>
      </c>
      <c r="J7" s="56">
        <v>1035.48</v>
      </c>
      <c r="K7" s="56">
        <v>90.899999999999991</v>
      </c>
      <c r="L7" s="192">
        <f>SUM(B7:K7)</f>
        <v>8288.119999999999</v>
      </c>
    </row>
    <row r="8" spans="1:21" ht="12.9" customHeight="1" x14ac:dyDescent="0.25">
      <c r="A8" s="30" t="s">
        <v>133</v>
      </c>
      <c r="B8" s="57">
        <v>87.47</v>
      </c>
      <c r="C8" s="57">
        <v>247.85000000000002</v>
      </c>
      <c r="D8" s="58">
        <v>218.31</v>
      </c>
      <c r="E8" s="68">
        <v>66.12</v>
      </c>
      <c r="F8" s="57">
        <v>1516</v>
      </c>
      <c r="G8" s="68">
        <v>292.35999999999996</v>
      </c>
      <c r="H8" s="68">
        <v>522.4</v>
      </c>
      <c r="I8" s="57">
        <v>50.96</v>
      </c>
      <c r="J8" s="57">
        <v>1003.42</v>
      </c>
      <c r="K8" s="58">
        <v>64.72999999999999</v>
      </c>
      <c r="L8" s="185">
        <f t="shared" ref="L8:L17" si="0">SUM(B8:K8)</f>
        <v>4069.6200000000003</v>
      </c>
    </row>
    <row r="9" spans="1:21" ht="12.9" customHeight="1" x14ac:dyDescent="0.25">
      <c r="A9" s="59" t="s">
        <v>134</v>
      </c>
      <c r="B9" s="60">
        <v>56.5</v>
      </c>
      <c r="C9" s="60">
        <v>321.5</v>
      </c>
      <c r="D9" s="61">
        <v>292.97999999999996</v>
      </c>
      <c r="E9" s="69">
        <v>150.76</v>
      </c>
      <c r="F9" s="60">
        <v>1219.77</v>
      </c>
      <c r="G9" s="69">
        <v>427.65999999999997</v>
      </c>
      <c r="H9" s="69">
        <v>740.24</v>
      </c>
      <c r="I9" s="60">
        <v>84.49</v>
      </c>
      <c r="J9" s="60">
        <v>804.87</v>
      </c>
      <c r="K9" s="61">
        <v>21.24</v>
      </c>
      <c r="L9" s="187">
        <f t="shared" si="0"/>
        <v>4120.0099999999993</v>
      </c>
    </row>
    <row r="10" spans="1:21" ht="12.9" customHeight="1" x14ac:dyDescent="0.25">
      <c r="A10" s="30" t="s">
        <v>1</v>
      </c>
      <c r="B10" s="57">
        <v>154.72</v>
      </c>
      <c r="C10" s="57">
        <v>342.26500000000004</v>
      </c>
      <c r="D10" s="58">
        <v>386.1</v>
      </c>
      <c r="E10" s="68">
        <v>122.38</v>
      </c>
      <c r="F10" s="57">
        <v>575.08000000000004</v>
      </c>
      <c r="G10" s="68">
        <v>362.63299999999998</v>
      </c>
      <c r="H10" s="68">
        <v>51.18</v>
      </c>
      <c r="I10" s="57">
        <v>28.82</v>
      </c>
      <c r="J10" s="57">
        <v>1297.98</v>
      </c>
      <c r="K10" s="58">
        <v>110.48799999999999</v>
      </c>
      <c r="L10" s="185">
        <f t="shared" si="0"/>
        <v>3431.6460000000002</v>
      </c>
    </row>
    <row r="11" spans="1:21" ht="12.9" customHeight="1" x14ac:dyDescent="0.25">
      <c r="A11" s="59" t="s">
        <v>135</v>
      </c>
      <c r="B11" s="60">
        <v>23.19</v>
      </c>
      <c r="C11" s="60">
        <v>233.81</v>
      </c>
      <c r="D11" s="61">
        <v>183.18</v>
      </c>
      <c r="E11" s="69">
        <v>0</v>
      </c>
      <c r="F11" s="60">
        <v>1739.85</v>
      </c>
      <c r="G11" s="69">
        <v>248.31</v>
      </c>
      <c r="H11" s="69">
        <v>1137.25</v>
      </c>
      <c r="I11" s="60">
        <v>27.24</v>
      </c>
      <c r="J11" s="60">
        <v>672.79</v>
      </c>
      <c r="K11" s="61">
        <v>60.54</v>
      </c>
      <c r="L11" s="187">
        <f t="shared" si="0"/>
        <v>4326.1599999999989</v>
      </c>
    </row>
    <row r="12" spans="1:21" ht="12.9" customHeight="1" x14ac:dyDescent="0.25">
      <c r="A12" s="30" t="s">
        <v>136</v>
      </c>
      <c r="B12" s="57">
        <v>23.92</v>
      </c>
      <c r="C12" s="57">
        <v>268.89999999999998</v>
      </c>
      <c r="D12" s="58">
        <v>317.13000000000005</v>
      </c>
      <c r="E12" s="68">
        <v>210.68</v>
      </c>
      <c r="F12" s="57">
        <v>513.21</v>
      </c>
      <c r="G12" s="68">
        <v>309.78999999999996</v>
      </c>
      <c r="H12" s="68">
        <v>1208.81</v>
      </c>
      <c r="I12" s="57">
        <v>36.936999999999998</v>
      </c>
      <c r="J12" s="57">
        <v>800.74</v>
      </c>
      <c r="K12" s="58">
        <v>619.26</v>
      </c>
      <c r="L12" s="185">
        <f t="shared" si="0"/>
        <v>4309.3770000000004</v>
      </c>
    </row>
    <row r="13" spans="1:21" ht="12.9" customHeight="1" x14ac:dyDescent="0.25">
      <c r="A13" s="59" t="s">
        <v>137</v>
      </c>
      <c r="B13" s="60">
        <v>13.948</v>
      </c>
      <c r="C13" s="60">
        <v>337.08</v>
      </c>
      <c r="D13" s="61">
        <v>193.18</v>
      </c>
      <c r="E13" s="69">
        <v>43.58</v>
      </c>
      <c r="F13" s="60">
        <v>1367.46</v>
      </c>
      <c r="G13" s="69">
        <v>237.89400000000001</v>
      </c>
      <c r="H13" s="69">
        <v>346.28</v>
      </c>
      <c r="I13" s="60">
        <v>66.72999999999999</v>
      </c>
      <c r="J13" s="60">
        <v>512.46</v>
      </c>
      <c r="K13" s="61">
        <v>413.11899999999997</v>
      </c>
      <c r="L13" s="187">
        <f t="shared" si="0"/>
        <v>3531.7309999999998</v>
      </c>
    </row>
    <row r="14" spans="1:21" ht="12.9" customHeight="1" x14ac:dyDescent="0.25">
      <c r="A14" s="30" t="s">
        <v>138</v>
      </c>
      <c r="B14" s="57">
        <v>42.74</v>
      </c>
      <c r="C14" s="57">
        <v>178.44000000000003</v>
      </c>
      <c r="D14" s="58">
        <v>169.35599999999999</v>
      </c>
      <c r="E14" s="68">
        <v>0</v>
      </c>
      <c r="F14" s="57">
        <v>1148.31</v>
      </c>
      <c r="G14" s="68">
        <v>252.09</v>
      </c>
      <c r="H14" s="68">
        <v>1045.9000000000001</v>
      </c>
      <c r="I14" s="57">
        <v>24.23</v>
      </c>
      <c r="J14" s="57">
        <v>665.92</v>
      </c>
      <c r="K14" s="58">
        <v>119.32000000000001</v>
      </c>
      <c r="L14" s="185">
        <f t="shared" si="0"/>
        <v>3646.3060000000005</v>
      </c>
    </row>
    <row r="15" spans="1:21" ht="12.9" customHeight="1" x14ac:dyDescent="0.25">
      <c r="A15" s="59" t="s">
        <v>139</v>
      </c>
      <c r="B15" s="60">
        <v>50.38</v>
      </c>
      <c r="C15" s="60">
        <v>217.09800000000001</v>
      </c>
      <c r="D15" s="61">
        <v>338.71999999999997</v>
      </c>
      <c r="E15" s="69">
        <v>122.06</v>
      </c>
      <c r="F15" s="60">
        <v>771.58</v>
      </c>
      <c r="G15" s="69">
        <v>340.37</v>
      </c>
      <c r="H15" s="69">
        <v>578.06999999999994</v>
      </c>
      <c r="I15" s="60">
        <v>47.86</v>
      </c>
      <c r="J15" s="60">
        <v>582.02</v>
      </c>
      <c r="K15" s="61">
        <v>65.84</v>
      </c>
      <c r="L15" s="187">
        <f t="shared" si="0"/>
        <v>3113.9980000000005</v>
      </c>
    </row>
    <row r="16" spans="1:21" ht="12.9" customHeight="1" x14ac:dyDescent="0.25">
      <c r="A16" s="30" t="s">
        <v>85</v>
      </c>
      <c r="B16" s="57">
        <v>0</v>
      </c>
      <c r="C16" s="57">
        <v>244.23</v>
      </c>
      <c r="D16" s="58">
        <v>353.4</v>
      </c>
      <c r="E16" s="68">
        <v>0</v>
      </c>
      <c r="F16" s="57">
        <v>2475.1089999999999</v>
      </c>
      <c r="G16" s="68">
        <v>317.09100000000001</v>
      </c>
      <c r="H16" s="68">
        <v>823.14</v>
      </c>
      <c r="I16" s="57">
        <v>38.685000000000002</v>
      </c>
      <c r="J16" s="57">
        <v>647.41</v>
      </c>
      <c r="K16" s="58">
        <v>23.888000000000002</v>
      </c>
      <c r="L16" s="185">
        <f t="shared" si="0"/>
        <v>4922.9530000000004</v>
      </c>
    </row>
    <row r="17" spans="1:13" ht="12.9" customHeight="1" x14ac:dyDescent="0.25">
      <c r="A17" s="59" t="s">
        <v>140</v>
      </c>
      <c r="B17" s="60">
        <v>48.77</v>
      </c>
      <c r="C17" s="60">
        <v>226.09</v>
      </c>
      <c r="D17" s="61">
        <v>245.38</v>
      </c>
      <c r="E17" s="69">
        <v>64.239999999999995</v>
      </c>
      <c r="F17" s="60">
        <v>719.41</v>
      </c>
      <c r="G17" s="69">
        <v>295.99</v>
      </c>
      <c r="H17" s="69">
        <v>284.60000000000002</v>
      </c>
      <c r="I17" s="60">
        <v>58.85</v>
      </c>
      <c r="J17" s="60">
        <v>732.8</v>
      </c>
      <c r="K17" s="61">
        <v>82.01</v>
      </c>
      <c r="L17" s="187">
        <f t="shared" si="0"/>
        <v>2758.1400000000003</v>
      </c>
    </row>
    <row r="18" spans="1:13" ht="12.9" customHeight="1" x14ac:dyDescent="0.25">
      <c r="A18" s="30"/>
      <c r="B18" s="57"/>
      <c r="C18" s="57"/>
      <c r="D18" s="58"/>
      <c r="E18" s="68"/>
      <c r="F18" s="57"/>
      <c r="G18" s="68"/>
      <c r="H18" s="68"/>
      <c r="I18" s="57"/>
      <c r="J18" s="57"/>
      <c r="K18" s="58"/>
      <c r="L18" s="185"/>
    </row>
    <row r="19" spans="1:13" ht="12.9" customHeight="1" x14ac:dyDescent="0.25">
      <c r="A19" s="59" t="s">
        <v>0</v>
      </c>
      <c r="B19" s="61">
        <f>B7+B8+B10+B14+B15+B17</f>
        <v>428.63</v>
      </c>
      <c r="C19" s="61">
        <f t="shared" ref="C19:K19" si="1">C7+C8+C10+C14+C15+C17</f>
        <v>1485.8029999999999</v>
      </c>
      <c r="D19" s="61">
        <f t="shared" si="1"/>
        <v>1732.0059999999999</v>
      </c>
      <c r="E19" s="61">
        <f t="shared" si="1"/>
        <v>374.8</v>
      </c>
      <c r="F19" s="61">
        <f t="shared" si="1"/>
        <v>6945.619999999999</v>
      </c>
      <c r="G19" s="61">
        <f t="shared" si="1"/>
        <v>1896.383</v>
      </c>
      <c r="H19" s="61">
        <f t="shared" si="1"/>
        <v>6174.2000000000007</v>
      </c>
      <c r="I19" s="61">
        <f t="shared" si="1"/>
        <v>419.48000000000008</v>
      </c>
      <c r="J19" s="61">
        <f t="shared" si="1"/>
        <v>5317.62</v>
      </c>
      <c r="K19" s="61">
        <f t="shared" si="1"/>
        <v>533.28800000000001</v>
      </c>
      <c r="L19" s="188">
        <f>L7+L8+L10+L14+L15+L17</f>
        <v>25307.83</v>
      </c>
    </row>
    <row r="20" spans="1:13" ht="12.9" customHeight="1" x14ac:dyDescent="0.25">
      <c r="A20" s="32" t="s">
        <v>2</v>
      </c>
      <c r="B20" s="33">
        <f>B11+B12</f>
        <v>47.11</v>
      </c>
      <c r="C20" s="33">
        <f t="shared" ref="C20:K20" si="2">C11+C12</f>
        <v>502.71</v>
      </c>
      <c r="D20" s="33">
        <f t="shared" si="2"/>
        <v>500.31000000000006</v>
      </c>
      <c r="E20" s="33">
        <f t="shared" si="2"/>
        <v>210.68</v>
      </c>
      <c r="F20" s="33">
        <f t="shared" si="2"/>
        <v>2253.06</v>
      </c>
      <c r="G20" s="33">
        <f t="shared" si="2"/>
        <v>558.09999999999991</v>
      </c>
      <c r="H20" s="33">
        <f t="shared" si="2"/>
        <v>2346.06</v>
      </c>
      <c r="I20" s="33">
        <f t="shared" si="2"/>
        <v>64.176999999999992</v>
      </c>
      <c r="J20" s="33">
        <f t="shared" si="2"/>
        <v>1473.53</v>
      </c>
      <c r="K20" s="33">
        <f t="shared" si="2"/>
        <v>679.8</v>
      </c>
      <c r="L20" s="189">
        <f>L11+L12</f>
        <v>8635.5370000000003</v>
      </c>
    </row>
    <row r="21" spans="1:13" ht="12.9" customHeight="1" x14ac:dyDescent="0.25">
      <c r="A21" s="62"/>
      <c r="B21" s="60"/>
      <c r="C21" s="60"/>
      <c r="D21" s="60"/>
      <c r="E21" s="60"/>
      <c r="F21" s="60"/>
      <c r="G21" s="60"/>
      <c r="H21" s="60"/>
      <c r="I21" s="60"/>
      <c r="J21" s="60"/>
      <c r="K21" s="60"/>
      <c r="L21" s="188"/>
    </row>
    <row r="22" spans="1:13" ht="12.9" customHeight="1" x14ac:dyDescent="0.25">
      <c r="A22" s="65" t="s">
        <v>5</v>
      </c>
      <c r="B22" s="66">
        <f>SUM(B7:B17)</f>
        <v>546.18799999999999</v>
      </c>
      <c r="C22" s="66">
        <f t="shared" ref="C22:K22" si="3">SUM(C7:C17)</f>
        <v>2891.3229999999999</v>
      </c>
      <c r="D22" s="66">
        <f t="shared" si="3"/>
        <v>3071.8760000000002</v>
      </c>
      <c r="E22" s="66">
        <f t="shared" si="3"/>
        <v>779.82000000000016</v>
      </c>
      <c r="F22" s="66">
        <f t="shared" si="3"/>
        <v>14261.019</v>
      </c>
      <c r="G22" s="66">
        <f t="shared" si="3"/>
        <v>3437.1279999999997</v>
      </c>
      <c r="H22" s="66">
        <f t="shared" si="3"/>
        <v>10429.92</v>
      </c>
      <c r="I22" s="66">
        <f t="shared" si="3"/>
        <v>673.56200000000001</v>
      </c>
      <c r="J22" s="66">
        <f t="shared" si="3"/>
        <v>8755.89</v>
      </c>
      <c r="K22" s="66">
        <f t="shared" si="3"/>
        <v>1671.3349999999998</v>
      </c>
      <c r="L22" s="190">
        <f>SUM(L7:L17)</f>
        <v>46518.061000000002</v>
      </c>
    </row>
    <row r="23" spans="1:13" s="81" customFormat="1" x14ac:dyDescent="0.25">
      <c r="A23" s="78"/>
      <c r="B23" s="78"/>
      <c r="C23" s="78"/>
      <c r="D23" s="83"/>
      <c r="E23" s="83"/>
      <c r="F23" s="83"/>
      <c r="G23" s="83"/>
      <c r="H23" s="78"/>
      <c r="I23" s="78"/>
      <c r="J23" s="78"/>
      <c r="K23" s="83"/>
      <c r="L23" s="83"/>
    </row>
    <row r="24" spans="1:13" s="81" customFormat="1" x14ac:dyDescent="0.25">
      <c r="A24" s="78" t="s">
        <v>8</v>
      </c>
      <c r="B24" s="84"/>
      <c r="C24" s="84"/>
      <c r="D24" s="84"/>
      <c r="E24" s="84"/>
      <c r="F24" s="84"/>
      <c r="G24" s="84"/>
      <c r="H24" s="84"/>
      <c r="I24" s="84"/>
      <c r="J24" s="84"/>
      <c r="K24" s="84"/>
      <c r="L24" s="84"/>
      <c r="M24" s="84"/>
    </row>
    <row r="25" spans="1:13" s="81" customFormat="1" x14ac:dyDescent="0.25">
      <c r="A25" s="84"/>
      <c r="B25" s="84"/>
      <c r="C25" s="84"/>
      <c r="D25" s="84"/>
      <c r="E25" s="84"/>
      <c r="F25" s="84"/>
      <c r="G25" s="84"/>
      <c r="H25" s="84"/>
      <c r="I25" s="84"/>
      <c r="J25" s="84"/>
      <c r="K25" s="84"/>
      <c r="L25" s="84"/>
      <c r="M25" s="84"/>
    </row>
    <row r="26" spans="1:13" s="81" customFormat="1" x14ac:dyDescent="0.25">
      <c r="M26" s="84"/>
    </row>
    <row r="27" spans="1:13" s="81" customFormat="1" x14ac:dyDescent="0.25"/>
    <row r="28" spans="1:13" s="81" customFormat="1" x14ac:dyDescent="0.25"/>
    <row r="29" spans="1:13" s="81" customFormat="1" x14ac:dyDescent="0.25">
      <c r="B29" s="96"/>
      <c r="C29" s="96"/>
      <c r="D29" s="96"/>
      <c r="E29" s="96"/>
      <c r="F29" s="96"/>
      <c r="G29" s="96"/>
      <c r="H29" s="96"/>
    </row>
    <row r="30" spans="1:13" s="81" customFormat="1" x14ac:dyDescent="0.25">
      <c r="B30" s="96"/>
      <c r="C30" s="96"/>
      <c r="D30" s="96"/>
      <c r="E30" s="96"/>
      <c r="F30" s="96"/>
      <c r="G30" s="96"/>
      <c r="H30" s="96"/>
    </row>
    <row r="31" spans="1:13" s="81" customFormat="1" x14ac:dyDescent="0.25">
      <c r="B31" s="96"/>
      <c r="C31" s="96"/>
      <c r="D31" s="96"/>
      <c r="E31" s="96"/>
      <c r="F31" s="96"/>
      <c r="G31" s="96"/>
      <c r="H31" s="96"/>
    </row>
    <row r="32" spans="1:13" s="81" customFormat="1" x14ac:dyDescent="0.25">
      <c r="B32" s="96"/>
      <c r="C32" s="96"/>
      <c r="D32" s="96"/>
      <c r="E32" s="96"/>
      <c r="F32" s="96"/>
      <c r="G32" s="96"/>
      <c r="H32" s="96"/>
    </row>
    <row r="33" spans="2:8" s="81" customFormat="1" x14ac:dyDescent="0.25">
      <c r="B33" s="96"/>
      <c r="C33" s="96"/>
      <c r="D33" s="96"/>
      <c r="E33" s="96"/>
      <c r="F33" s="96"/>
      <c r="G33" s="96"/>
      <c r="H33" s="96"/>
    </row>
    <row r="34" spans="2:8" s="81" customFormat="1" x14ac:dyDescent="0.25">
      <c r="B34" s="96"/>
      <c r="C34" s="96"/>
      <c r="D34" s="96"/>
      <c r="E34" s="96"/>
      <c r="F34" s="96"/>
      <c r="G34" s="96"/>
      <c r="H34" s="96"/>
    </row>
    <row r="35" spans="2:8" s="81" customFormat="1" x14ac:dyDescent="0.25">
      <c r="B35" s="96"/>
      <c r="C35" s="96"/>
      <c r="D35" s="96"/>
      <c r="E35" s="96"/>
      <c r="F35" s="96"/>
      <c r="G35" s="96"/>
      <c r="H35" s="96"/>
    </row>
    <row r="36" spans="2:8" s="81" customFormat="1" x14ac:dyDescent="0.25">
      <c r="B36" s="96"/>
      <c r="C36" s="96"/>
      <c r="D36" s="96"/>
      <c r="E36" s="96"/>
      <c r="F36" s="96"/>
      <c r="G36" s="96"/>
      <c r="H36" s="96"/>
    </row>
    <row r="37" spans="2:8" s="81" customFormat="1" x14ac:dyDescent="0.25">
      <c r="B37" s="96"/>
      <c r="C37" s="96"/>
      <c r="D37" s="96"/>
      <c r="E37" s="96"/>
      <c r="F37" s="96"/>
      <c r="G37" s="96"/>
      <c r="H37" s="96"/>
    </row>
    <row r="38" spans="2:8" s="81" customFormat="1" x14ac:dyDescent="0.25">
      <c r="B38" s="96"/>
      <c r="C38" s="96"/>
      <c r="D38" s="96"/>
      <c r="E38" s="96"/>
      <c r="F38" s="96"/>
      <c r="G38" s="96"/>
      <c r="H38" s="96"/>
    </row>
    <row r="39" spans="2:8" s="81" customFormat="1" x14ac:dyDescent="0.25">
      <c r="B39" s="96"/>
      <c r="C39" s="96"/>
      <c r="D39" s="96"/>
      <c r="E39" s="96"/>
      <c r="F39" s="96"/>
      <c r="G39" s="96"/>
      <c r="H39" s="96"/>
    </row>
    <row r="40" spans="2:8" s="81" customFormat="1" x14ac:dyDescent="0.25">
      <c r="B40" s="96"/>
      <c r="C40" s="96"/>
      <c r="D40" s="96"/>
      <c r="E40" s="96"/>
      <c r="F40" s="96"/>
      <c r="G40" s="96"/>
      <c r="H40" s="96"/>
    </row>
    <row r="41" spans="2:8" s="81" customFormat="1" x14ac:dyDescent="0.25">
      <c r="B41" s="96"/>
      <c r="C41" s="96"/>
      <c r="D41" s="96"/>
      <c r="E41" s="96"/>
      <c r="F41" s="96"/>
      <c r="G41" s="96"/>
      <c r="H41" s="96"/>
    </row>
    <row r="42" spans="2:8" s="81" customFormat="1" x14ac:dyDescent="0.25">
      <c r="B42" s="96"/>
      <c r="C42" s="96"/>
      <c r="D42" s="96"/>
      <c r="E42" s="96"/>
      <c r="F42" s="96"/>
      <c r="G42" s="96"/>
      <c r="H42" s="96"/>
    </row>
    <row r="43" spans="2:8" s="81" customFormat="1" x14ac:dyDescent="0.25">
      <c r="B43" s="96"/>
      <c r="C43" s="96"/>
      <c r="D43" s="96"/>
      <c r="E43" s="96"/>
      <c r="F43" s="96"/>
      <c r="G43" s="96"/>
      <c r="H43" s="96"/>
    </row>
  </sheetData>
  <phoneticPr fontId="3" type="noConversion"/>
  <pageMargins left="0.7" right="0.7" top="0.75" bottom="0.75" header="0.3" footer="0.3"/>
  <pageSetup paperSize="9" scale="70" orientation="landscape" r:id="rId1"/>
  <headerFooter>
    <oddHeader>&amp;L&amp;"Arial,Bold"Quarterly provisional figures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7F34E-267F-4987-A3B0-E49CA3D94ACC}">
  <sheetPr codeName="Sheet10">
    <pageSetUpPr fitToPage="1"/>
  </sheetPr>
  <dimension ref="A1:U43"/>
  <sheetViews>
    <sheetView showGridLines="0" zoomScale="85" zoomScaleNormal="85" workbookViewId="0"/>
  </sheetViews>
  <sheetFormatPr defaultRowHeight="13.2" x14ac:dyDescent="0.25"/>
  <cols>
    <col min="1" max="1" width="34.44140625" customWidth="1"/>
    <col min="2" max="8" width="14.44140625" style="2" customWidth="1"/>
    <col min="9" max="12" width="14.44140625" customWidth="1"/>
    <col min="13" max="20" width="9.109375" style="81" customWidth="1"/>
  </cols>
  <sheetData>
    <row r="1" spans="1:21" x14ac:dyDescent="0.25">
      <c r="A1" s="19" t="s">
        <v>205</v>
      </c>
      <c r="B1" s="19"/>
      <c r="C1" s="19"/>
      <c r="D1" s="19"/>
      <c r="E1" s="19"/>
      <c r="F1" s="19"/>
      <c r="G1" s="19"/>
      <c r="H1" s="31"/>
      <c r="I1" s="31"/>
      <c r="J1" s="22"/>
      <c r="K1" s="22"/>
      <c r="L1" s="22"/>
      <c r="M1" s="84"/>
    </row>
    <row r="2" spans="1:21" x14ac:dyDescent="0.25">
      <c r="A2" s="108" t="s">
        <v>227</v>
      </c>
      <c r="B2" s="19"/>
      <c r="C2" s="19"/>
      <c r="D2" s="19"/>
      <c r="E2" s="19"/>
      <c r="F2" s="19"/>
      <c r="G2" s="19"/>
      <c r="H2" s="31"/>
      <c r="I2" s="31"/>
      <c r="J2" s="22"/>
      <c r="K2" s="22"/>
      <c r="L2" s="22"/>
      <c r="M2" s="84"/>
    </row>
    <row r="3" spans="1:21" x14ac:dyDescent="0.25">
      <c r="A3" s="19"/>
      <c r="B3" s="19"/>
      <c r="C3" s="19"/>
      <c r="D3" s="19"/>
      <c r="E3" s="19"/>
      <c r="F3" s="19"/>
      <c r="G3" s="19"/>
      <c r="H3" s="31"/>
      <c r="I3" s="31"/>
      <c r="J3" s="22"/>
      <c r="K3" s="22"/>
      <c r="L3" s="22"/>
      <c r="M3" s="84"/>
    </row>
    <row r="4" spans="1:21" x14ac:dyDescent="0.25">
      <c r="A4" s="20"/>
      <c r="B4" s="26"/>
      <c r="C4" s="26"/>
      <c r="D4" s="26"/>
      <c r="E4" s="26"/>
      <c r="F4" s="26"/>
      <c r="G4" s="31"/>
      <c r="H4" s="31"/>
      <c r="I4" s="31"/>
      <c r="J4" s="22"/>
      <c r="K4" s="22"/>
      <c r="L4" s="21" t="s">
        <v>55</v>
      </c>
      <c r="M4" s="84"/>
    </row>
    <row r="5" spans="1:21" s="18" customFormat="1" ht="75" customHeight="1" x14ac:dyDescent="0.25">
      <c r="A5" s="63" t="s">
        <v>141</v>
      </c>
      <c r="B5" s="64" t="s">
        <v>13</v>
      </c>
      <c r="C5" s="64" t="s">
        <v>18</v>
      </c>
      <c r="D5" s="64" t="s">
        <v>86</v>
      </c>
      <c r="E5" s="64" t="s">
        <v>32</v>
      </c>
      <c r="F5" s="64" t="s">
        <v>33</v>
      </c>
      <c r="G5" s="64" t="s">
        <v>87</v>
      </c>
      <c r="H5" s="64" t="s">
        <v>88</v>
      </c>
      <c r="I5" s="64" t="s">
        <v>35</v>
      </c>
      <c r="J5" s="64" t="s">
        <v>34</v>
      </c>
      <c r="K5" s="64" t="s">
        <v>146</v>
      </c>
      <c r="L5" s="64" t="s">
        <v>173</v>
      </c>
      <c r="M5" s="82"/>
      <c r="N5" s="82"/>
      <c r="O5" s="82"/>
      <c r="P5" s="82"/>
      <c r="Q5" s="82"/>
      <c r="R5" s="82"/>
      <c r="S5" s="82"/>
      <c r="T5" s="82"/>
    </row>
    <row r="6" spans="1:21" ht="12.9" customHeight="1" x14ac:dyDescent="0.25">
      <c r="A6" s="30"/>
      <c r="B6" s="71"/>
      <c r="C6" s="71"/>
      <c r="D6" s="71"/>
      <c r="E6" s="71"/>
      <c r="F6" s="71"/>
      <c r="G6" s="71"/>
      <c r="H6" s="34"/>
      <c r="I6" s="73"/>
      <c r="J6" s="22"/>
      <c r="K6" s="9"/>
      <c r="L6" s="17"/>
      <c r="U6" s="16"/>
    </row>
    <row r="7" spans="1:21" ht="12.9" customHeight="1" x14ac:dyDescent="0.25">
      <c r="A7" s="55" t="s">
        <v>132</v>
      </c>
      <c r="B7" s="56">
        <v>20.07</v>
      </c>
      <c r="C7" s="56">
        <v>0.81</v>
      </c>
      <c r="D7" s="56">
        <v>2.15</v>
      </c>
      <c r="E7" s="56">
        <v>0</v>
      </c>
      <c r="F7" s="56">
        <v>0</v>
      </c>
      <c r="G7" s="56">
        <v>0</v>
      </c>
      <c r="H7" s="56">
        <v>0</v>
      </c>
      <c r="I7" s="56">
        <v>2.6</v>
      </c>
      <c r="J7" s="56">
        <v>0</v>
      </c>
      <c r="K7" s="56">
        <v>0</v>
      </c>
      <c r="L7" s="192">
        <f>SUM(B7:K7)</f>
        <v>25.63</v>
      </c>
    </row>
    <row r="8" spans="1:21" ht="12.9" customHeight="1" x14ac:dyDescent="0.25">
      <c r="A8" s="30" t="s">
        <v>133</v>
      </c>
      <c r="B8" s="57">
        <v>114.19</v>
      </c>
      <c r="C8" s="57">
        <v>0</v>
      </c>
      <c r="D8" s="58">
        <v>0</v>
      </c>
      <c r="E8" s="68">
        <v>0</v>
      </c>
      <c r="F8" s="57">
        <v>0</v>
      </c>
      <c r="G8" s="68">
        <v>0</v>
      </c>
      <c r="H8" s="68">
        <v>0</v>
      </c>
      <c r="I8" s="57">
        <v>38.92</v>
      </c>
      <c r="J8" s="57">
        <v>0</v>
      </c>
      <c r="K8" s="58">
        <v>0</v>
      </c>
      <c r="L8" s="185">
        <f t="shared" ref="L8:L17" si="0">SUM(B8:K8)</f>
        <v>153.11000000000001</v>
      </c>
    </row>
    <row r="9" spans="1:21" ht="12.9" customHeight="1" x14ac:dyDescent="0.25">
      <c r="A9" s="59" t="s">
        <v>134</v>
      </c>
      <c r="B9" s="60">
        <v>59.85</v>
      </c>
      <c r="C9" s="60">
        <v>0.24</v>
      </c>
      <c r="D9" s="61">
        <v>0</v>
      </c>
      <c r="E9" s="69">
        <v>0</v>
      </c>
      <c r="F9" s="60">
        <v>0</v>
      </c>
      <c r="G9" s="69">
        <v>0</v>
      </c>
      <c r="H9" s="69">
        <v>0</v>
      </c>
      <c r="I9" s="60">
        <v>3.04</v>
      </c>
      <c r="J9" s="60">
        <v>0</v>
      </c>
      <c r="K9" s="61">
        <v>0</v>
      </c>
      <c r="L9" s="187">
        <f t="shared" si="0"/>
        <v>63.13</v>
      </c>
    </row>
    <row r="10" spans="1:21" ht="12.9" customHeight="1" x14ac:dyDescent="0.25">
      <c r="A10" s="30" t="s">
        <v>1</v>
      </c>
      <c r="B10" s="57">
        <v>464.34000000000003</v>
      </c>
      <c r="C10" s="57">
        <v>0</v>
      </c>
      <c r="D10" s="58">
        <v>5.2</v>
      </c>
      <c r="E10" s="68">
        <v>0</v>
      </c>
      <c r="F10" s="57">
        <v>0</v>
      </c>
      <c r="G10" s="68">
        <v>0</v>
      </c>
      <c r="H10" s="68">
        <v>0</v>
      </c>
      <c r="I10" s="57">
        <v>32.19</v>
      </c>
      <c r="J10" s="57">
        <v>0</v>
      </c>
      <c r="K10" s="58">
        <v>0</v>
      </c>
      <c r="L10" s="185">
        <f t="shared" si="0"/>
        <v>501.73</v>
      </c>
    </row>
    <row r="11" spans="1:21" ht="12.9" customHeight="1" x14ac:dyDescent="0.25">
      <c r="A11" s="59" t="s">
        <v>135</v>
      </c>
      <c r="B11" s="60">
        <v>21.65</v>
      </c>
      <c r="C11" s="60">
        <v>0.48</v>
      </c>
      <c r="D11" s="61">
        <v>0</v>
      </c>
      <c r="E11" s="69">
        <v>0</v>
      </c>
      <c r="F11" s="60">
        <v>0</v>
      </c>
      <c r="G11" s="69">
        <v>0</v>
      </c>
      <c r="H11" s="69">
        <v>0</v>
      </c>
      <c r="I11" s="60">
        <v>15.04</v>
      </c>
      <c r="J11" s="60">
        <v>0</v>
      </c>
      <c r="K11" s="61">
        <v>0</v>
      </c>
      <c r="L11" s="187">
        <f t="shared" si="0"/>
        <v>37.17</v>
      </c>
    </row>
    <row r="12" spans="1:21" ht="12.9" customHeight="1" x14ac:dyDescent="0.25">
      <c r="A12" s="30" t="s">
        <v>136</v>
      </c>
      <c r="B12" s="57">
        <v>56.62</v>
      </c>
      <c r="C12" s="57">
        <v>1.57</v>
      </c>
      <c r="D12" s="58">
        <v>0</v>
      </c>
      <c r="E12" s="68">
        <v>0</v>
      </c>
      <c r="F12" s="57">
        <v>0</v>
      </c>
      <c r="G12" s="68">
        <v>0</v>
      </c>
      <c r="H12" s="68">
        <v>0</v>
      </c>
      <c r="I12" s="57">
        <v>18.370999999999999</v>
      </c>
      <c r="J12" s="57">
        <v>0</v>
      </c>
      <c r="K12" s="58">
        <v>0</v>
      </c>
      <c r="L12" s="185">
        <f t="shared" si="0"/>
        <v>76.560999999999993</v>
      </c>
    </row>
    <row r="13" spans="1:21" ht="12.9" customHeight="1" x14ac:dyDescent="0.25">
      <c r="A13" s="59" t="s">
        <v>137</v>
      </c>
      <c r="B13" s="60">
        <v>29.074000000000002</v>
      </c>
      <c r="C13" s="60">
        <v>0.48</v>
      </c>
      <c r="D13" s="61">
        <v>0</v>
      </c>
      <c r="E13" s="69">
        <v>0</v>
      </c>
      <c r="F13" s="60">
        <v>0</v>
      </c>
      <c r="G13" s="69">
        <v>0</v>
      </c>
      <c r="H13" s="69">
        <v>0</v>
      </c>
      <c r="I13" s="60">
        <v>7.1449999999999996</v>
      </c>
      <c r="J13" s="60">
        <v>0</v>
      </c>
      <c r="K13" s="61">
        <v>0</v>
      </c>
      <c r="L13" s="187">
        <f t="shared" si="0"/>
        <v>36.698999999999998</v>
      </c>
    </row>
    <row r="14" spans="1:21" ht="12.9" customHeight="1" x14ac:dyDescent="0.25">
      <c r="A14" s="30" t="s">
        <v>138</v>
      </c>
      <c r="B14" s="57">
        <v>203.35</v>
      </c>
      <c r="C14" s="57">
        <v>0.48</v>
      </c>
      <c r="D14" s="58">
        <v>0</v>
      </c>
      <c r="E14" s="68">
        <v>0</v>
      </c>
      <c r="F14" s="57">
        <v>0</v>
      </c>
      <c r="G14" s="68">
        <v>0</v>
      </c>
      <c r="H14" s="68">
        <v>0</v>
      </c>
      <c r="I14" s="57">
        <v>31.11</v>
      </c>
      <c r="J14" s="57">
        <v>0</v>
      </c>
      <c r="K14" s="58">
        <v>0</v>
      </c>
      <c r="L14" s="185">
        <f t="shared" si="0"/>
        <v>234.94</v>
      </c>
    </row>
    <row r="15" spans="1:21" ht="12.9" customHeight="1" x14ac:dyDescent="0.25">
      <c r="A15" s="59" t="s">
        <v>139</v>
      </c>
      <c r="B15" s="60">
        <v>63.63</v>
      </c>
      <c r="C15" s="60">
        <v>2.25</v>
      </c>
      <c r="D15" s="61">
        <v>0</v>
      </c>
      <c r="E15" s="69">
        <v>0</v>
      </c>
      <c r="F15" s="60">
        <v>0</v>
      </c>
      <c r="G15" s="69">
        <v>0</v>
      </c>
      <c r="H15" s="69">
        <v>0</v>
      </c>
      <c r="I15" s="60">
        <v>11.59</v>
      </c>
      <c r="J15" s="60">
        <v>0</v>
      </c>
      <c r="K15" s="61">
        <v>0</v>
      </c>
      <c r="L15" s="187">
        <f t="shared" si="0"/>
        <v>77.47</v>
      </c>
    </row>
    <row r="16" spans="1:21" ht="12.9" customHeight="1" x14ac:dyDescent="0.25">
      <c r="A16" s="30" t="s">
        <v>85</v>
      </c>
      <c r="B16" s="57">
        <v>0</v>
      </c>
      <c r="C16" s="57">
        <v>0</v>
      </c>
      <c r="D16" s="58">
        <v>0</v>
      </c>
      <c r="E16" s="68">
        <v>0</v>
      </c>
      <c r="F16" s="57">
        <v>0</v>
      </c>
      <c r="G16" s="68">
        <v>0</v>
      </c>
      <c r="H16" s="68">
        <v>0</v>
      </c>
      <c r="I16" s="57">
        <v>9.91</v>
      </c>
      <c r="J16" s="57">
        <v>0</v>
      </c>
      <c r="K16" s="58">
        <v>0</v>
      </c>
      <c r="L16" s="185">
        <f t="shared" si="0"/>
        <v>9.91</v>
      </c>
    </row>
    <row r="17" spans="1:13" ht="12.9" customHeight="1" x14ac:dyDescent="0.25">
      <c r="A17" s="59" t="s">
        <v>140</v>
      </c>
      <c r="B17" s="60">
        <v>1.27</v>
      </c>
      <c r="C17" s="60">
        <v>0.12</v>
      </c>
      <c r="D17" s="61">
        <v>0</v>
      </c>
      <c r="E17" s="69">
        <v>0</v>
      </c>
      <c r="F17" s="60">
        <v>0</v>
      </c>
      <c r="G17" s="69">
        <v>0</v>
      </c>
      <c r="H17" s="69">
        <v>0</v>
      </c>
      <c r="I17" s="60">
        <v>5.39</v>
      </c>
      <c r="J17" s="60">
        <v>0</v>
      </c>
      <c r="K17" s="61">
        <v>0</v>
      </c>
      <c r="L17" s="187">
        <f t="shared" si="0"/>
        <v>6.7799999999999994</v>
      </c>
    </row>
    <row r="18" spans="1:13" ht="12.9" customHeight="1" x14ac:dyDescent="0.25">
      <c r="A18" s="30"/>
      <c r="B18" s="57"/>
      <c r="C18" s="57"/>
      <c r="D18" s="58"/>
      <c r="E18" s="68"/>
      <c r="F18" s="57"/>
      <c r="G18" s="68"/>
      <c r="H18" s="68"/>
      <c r="I18" s="57"/>
      <c r="J18" s="57"/>
      <c r="K18" s="58"/>
      <c r="L18" s="185"/>
    </row>
    <row r="19" spans="1:13" ht="12.9" customHeight="1" x14ac:dyDescent="0.25">
      <c r="A19" s="59" t="s">
        <v>0</v>
      </c>
      <c r="B19" s="61">
        <f>B7+B8+B10+B14+B15+B17</f>
        <v>866.85</v>
      </c>
      <c r="C19" s="61">
        <f t="shared" ref="C19:K19" si="1">C7+C8+C10+C14+C15+C17</f>
        <v>3.66</v>
      </c>
      <c r="D19" s="61">
        <f t="shared" si="1"/>
        <v>7.35</v>
      </c>
      <c r="E19" s="61">
        <f t="shared" si="1"/>
        <v>0</v>
      </c>
      <c r="F19" s="61">
        <f t="shared" si="1"/>
        <v>0</v>
      </c>
      <c r="G19" s="61">
        <f t="shared" si="1"/>
        <v>0</v>
      </c>
      <c r="H19" s="61">
        <f t="shared" si="1"/>
        <v>0</v>
      </c>
      <c r="I19" s="61">
        <f t="shared" si="1"/>
        <v>121.80000000000001</v>
      </c>
      <c r="J19" s="61">
        <f t="shared" si="1"/>
        <v>0</v>
      </c>
      <c r="K19" s="61">
        <f t="shared" si="1"/>
        <v>0</v>
      </c>
      <c r="L19" s="188">
        <f>L7+L8+L10+L14+L15+L17</f>
        <v>999.66000000000008</v>
      </c>
    </row>
    <row r="20" spans="1:13" ht="12.9" customHeight="1" x14ac:dyDescent="0.25">
      <c r="A20" s="32" t="s">
        <v>2</v>
      </c>
      <c r="B20" s="33">
        <f>B11+B12</f>
        <v>78.27</v>
      </c>
      <c r="C20" s="33">
        <f t="shared" ref="C20:K20" si="2">C11+C12</f>
        <v>2.0499999999999998</v>
      </c>
      <c r="D20" s="33">
        <f t="shared" si="2"/>
        <v>0</v>
      </c>
      <c r="E20" s="33">
        <f t="shared" si="2"/>
        <v>0</v>
      </c>
      <c r="F20" s="33">
        <f t="shared" si="2"/>
        <v>0</v>
      </c>
      <c r="G20" s="33">
        <f t="shared" si="2"/>
        <v>0</v>
      </c>
      <c r="H20" s="33">
        <f t="shared" si="2"/>
        <v>0</v>
      </c>
      <c r="I20" s="33">
        <f t="shared" si="2"/>
        <v>33.411000000000001</v>
      </c>
      <c r="J20" s="33">
        <f t="shared" si="2"/>
        <v>0</v>
      </c>
      <c r="K20" s="33">
        <f t="shared" si="2"/>
        <v>0</v>
      </c>
      <c r="L20" s="189">
        <f>L11+L12</f>
        <v>113.73099999999999</v>
      </c>
    </row>
    <row r="21" spans="1:13" ht="12.9" customHeight="1" x14ac:dyDescent="0.25">
      <c r="A21" s="62"/>
      <c r="B21" s="60"/>
      <c r="C21" s="60"/>
      <c r="D21" s="60"/>
      <c r="E21" s="60"/>
      <c r="F21" s="60"/>
      <c r="G21" s="60"/>
      <c r="H21" s="60"/>
      <c r="I21" s="60"/>
      <c r="J21" s="60"/>
      <c r="K21" s="60"/>
      <c r="L21" s="188"/>
    </row>
    <row r="22" spans="1:13" ht="12.9" customHeight="1" x14ac:dyDescent="0.25">
      <c r="A22" s="65" t="s">
        <v>5</v>
      </c>
      <c r="B22" s="66">
        <f>SUM(B7:B17)</f>
        <v>1034.0440000000001</v>
      </c>
      <c r="C22" s="66">
        <f t="shared" ref="C22:K22" si="3">SUM(C7:C17)</f>
        <v>6.4300000000000006</v>
      </c>
      <c r="D22" s="66">
        <f t="shared" si="3"/>
        <v>7.35</v>
      </c>
      <c r="E22" s="66">
        <f t="shared" si="3"/>
        <v>0</v>
      </c>
      <c r="F22" s="66">
        <f t="shared" si="3"/>
        <v>0</v>
      </c>
      <c r="G22" s="66">
        <f t="shared" si="3"/>
        <v>0</v>
      </c>
      <c r="H22" s="66">
        <f t="shared" si="3"/>
        <v>0</v>
      </c>
      <c r="I22" s="66">
        <f t="shared" si="3"/>
        <v>175.30599999999998</v>
      </c>
      <c r="J22" s="66">
        <f t="shared" si="3"/>
        <v>0</v>
      </c>
      <c r="K22" s="66">
        <f t="shared" si="3"/>
        <v>0</v>
      </c>
      <c r="L22" s="190">
        <f>SUM(L7:L17)</f>
        <v>1223.1300000000001</v>
      </c>
    </row>
    <row r="23" spans="1:13" s="81" customFormat="1" x14ac:dyDescent="0.25">
      <c r="A23" s="78"/>
      <c r="B23" s="78"/>
      <c r="C23" s="78"/>
      <c r="D23" s="83"/>
      <c r="E23" s="83"/>
      <c r="F23" s="83"/>
      <c r="G23" s="83"/>
      <c r="H23" s="78"/>
      <c r="I23" s="78"/>
      <c r="J23" s="78"/>
      <c r="K23" s="83"/>
      <c r="L23" s="83"/>
    </row>
    <row r="24" spans="1:13" s="81" customFormat="1" x14ac:dyDescent="0.25">
      <c r="A24" s="78" t="s">
        <v>8</v>
      </c>
      <c r="B24" s="84"/>
      <c r="C24" s="84"/>
      <c r="D24" s="84"/>
      <c r="E24" s="84"/>
      <c r="F24" s="84"/>
      <c r="G24" s="84"/>
      <c r="H24" s="84"/>
      <c r="I24" s="84"/>
      <c r="J24" s="84"/>
      <c r="K24" s="84"/>
      <c r="L24" s="84"/>
      <c r="M24" s="84"/>
    </row>
    <row r="25" spans="1:13" s="81" customFormat="1" x14ac:dyDescent="0.25">
      <c r="A25" s="84"/>
      <c r="B25" s="84"/>
      <c r="C25" s="84"/>
      <c r="D25" s="84"/>
      <c r="E25" s="84"/>
      <c r="F25" s="84"/>
      <c r="G25" s="84"/>
      <c r="H25" s="84"/>
      <c r="I25" s="84"/>
      <c r="J25" s="84"/>
      <c r="K25" s="84"/>
      <c r="L25" s="84"/>
      <c r="M25" s="84"/>
    </row>
    <row r="26" spans="1:13" s="81" customFormat="1" x14ac:dyDescent="0.25">
      <c r="M26" s="84"/>
    </row>
    <row r="27" spans="1:13" s="81" customFormat="1" x14ac:dyDescent="0.25"/>
    <row r="28" spans="1:13" s="81" customFormat="1" x14ac:dyDescent="0.25"/>
    <row r="29" spans="1:13" s="81" customFormat="1" x14ac:dyDescent="0.25">
      <c r="B29" s="96"/>
      <c r="C29" s="96"/>
      <c r="D29" s="96"/>
      <c r="E29" s="96"/>
      <c r="F29" s="96"/>
      <c r="G29" s="96"/>
      <c r="H29" s="96"/>
    </row>
    <row r="30" spans="1:13" s="81" customFormat="1" x14ac:dyDescent="0.25">
      <c r="B30" s="96"/>
      <c r="C30" s="96"/>
      <c r="D30" s="96"/>
      <c r="E30" s="96"/>
      <c r="F30" s="96"/>
      <c r="G30" s="96"/>
      <c r="H30" s="96"/>
    </row>
    <row r="31" spans="1:13" s="81" customFormat="1" x14ac:dyDescent="0.25">
      <c r="B31" s="96"/>
      <c r="C31" s="96"/>
      <c r="D31" s="96"/>
      <c r="E31" s="96"/>
      <c r="F31" s="96"/>
      <c r="G31" s="96"/>
      <c r="H31" s="96"/>
    </row>
    <row r="32" spans="1:13" s="81" customFormat="1" x14ac:dyDescent="0.25">
      <c r="B32" s="96"/>
      <c r="C32" s="96"/>
      <c r="D32" s="96"/>
      <c r="E32" s="96"/>
      <c r="F32" s="96"/>
      <c r="G32" s="96"/>
      <c r="H32" s="96"/>
    </row>
    <row r="33" spans="2:8" s="81" customFormat="1" x14ac:dyDescent="0.25">
      <c r="B33" s="96"/>
      <c r="C33" s="96"/>
      <c r="D33" s="96"/>
      <c r="E33" s="96"/>
      <c r="F33" s="96"/>
      <c r="G33" s="96"/>
      <c r="H33" s="96"/>
    </row>
    <row r="34" spans="2:8" s="81" customFormat="1" x14ac:dyDescent="0.25">
      <c r="B34" s="96"/>
      <c r="C34" s="96"/>
      <c r="D34" s="96"/>
      <c r="E34" s="96"/>
      <c r="F34" s="96"/>
      <c r="G34" s="96"/>
      <c r="H34" s="96"/>
    </row>
    <row r="35" spans="2:8" s="81" customFormat="1" x14ac:dyDescent="0.25">
      <c r="B35" s="96"/>
      <c r="C35" s="96"/>
      <c r="D35" s="96"/>
      <c r="E35" s="96"/>
      <c r="F35" s="96"/>
      <c r="G35" s="96"/>
      <c r="H35" s="96"/>
    </row>
    <row r="36" spans="2:8" s="81" customFormat="1" x14ac:dyDescent="0.25">
      <c r="B36" s="96"/>
      <c r="C36" s="96"/>
      <c r="D36" s="96"/>
      <c r="E36" s="96"/>
      <c r="F36" s="96"/>
      <c r="G36" s="96"/>
      <c r="H36" s="96"/>
    </row>
    <row r="37" spans="2:8" s="81" customFormat="1" x14ac:dyDescent="0.25">
      <c r="B37" s="96"/>
      <c r="C37" s="96"/>
      <c r="D37" s="96"/>
      <c r="E37" s="96"/>
      <c r="F37" s="96"/>
      <c r="G37" s="96"/>
      <c r="H37" s="96"/>
    </row>
    <row r="38" spans="2:8" s="81" customFormat="1" x14ac:dyDescent="0.25">
      <c r="B38" s="96"/>
      <c r="C38" s="96"/>
      <c r="D38" s="96"/>
      <c r="E38" s="96"/>
      <c r="F38" s="96"/>
      <c r="G38" s="96"/>
      <c r="H38" s="96"/>
    </row>
    <row r="39" spans="2:8" s="81" customFormat="1" x14ac:dyDescent="0.25">
      <c r="B39" s="96"/>
      <c r="C39" s="96"/>
      <c r="D39" s="96"/>
      <c r="E39" s="96"/>
      <c r="F39" s="96"/>
      <c r="G39" s="96"/>
      <c r="H39" s="96"/>
    </row>
    <row r="40" spans="2:8" s="81" customFormat="1" x14ac:dyDescent="0.25">
      <c r="B40" s="96"/>
      <c r="C40" s="96"/>
      <c r="D40" s="96"/>
      <c r="E40" s="96"/>
      <c r="F40" s="96"/>
      <c r="G40" s="96"/>
      <c r="H40" s="96"/>
    </row>
    <row r="41" spans="2:8" s="81" customFormat="1" x14ac:dyDescent="0.25">
      <c r="B41" s="96"/>
      <c r="C41" s="96"/>
      <c r="D41" s="96"/>
      <c r="E41" s="96"/>
      <c r="F41" s="96"/>
      <c r="G41" s="96"/>
      <c r="H41" s="96"/>
    </row>
    <row r="42" spans="2:8" s="81" customFormat="1" x14ac:dyDescent="0.25">
      <c r="B42" s="96"/>
      <c r="C42" s="96"/>
      <c r="D42" s="96"/>
      <c r="E42" s="96"/>
      <c r="F42" s="96"/>
      <c r="G42" s="96"/>
      <c r="H42" s="96"/>
    </row>
    <row r="43" spans="2:8" s="81" customFormat="1" x14ac:dyDescent="0.25">
      <c r="B43" s="96"/>
      <c r="C43" s="96"/>
      <c r="D43" s="96"/>
      <c r="E43" s="96"/>
      <c r="F43" s="96"/>
      <c r="G43" s="96"/>
      <c r="H43" s="96"/>
    </row>
  </sheetData>
  <phoneticPr fontId="3" type="noConversion"/>
  <pageMargins left="0.7" right="0.7" top="0.75" bottom="0.75" header="0.3" footer="0.3"/>
  <pageSetup paperSize="9" scale="70" orientation="landscape" r:id="rId1"/>
  <headerFooter>
    <oddHeader>&amp;L&amp;"Arial,Bold"Quarterly provisional figures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370EC-11ED-4CB8-B66C-106089768CB2}">
  <sheetPr>
    <pageSetUpPr fitToPage="1"/>
  </sheetPr>
  <dimension ref="A1:V43"/>
  <sheetViews>
    <sheetView showGridLines="0" zoomScale="85" zoomScaleNormal="85" workbookViewId="0"/>
  </sheetViews>
  <sheetFormatPr defaultRowHeight="13.2" x14ac:dyDescent="0.25"/>
  <cols>
    <col min="1" max="1" width="34.44140625" customWidth="1"/>
    <col min="2" max="9" width="17.109375" style="2" customWidth="1"/>
    <col min="10" max="22" width="9.109375" style="81" customWidth="1"/>
  </cols>
  <sheetData>
    <row r="1" spans="1:22" x14ac:dyDescent="0.25">
      <c r="A1" s="19" t="s">
        <v>154</v>
      </c>
      <c r="B1" s="19"/>
      <c r="C1" s="19"/>
      <c r="D1" s="19"/>
      <c r="E1" s="19"/>
      <c r="F1" s="19"/>
      <c r="G1" s="10"/>
      <c r="H1" s="10"/>
      <c r="I1" s="10"/>
    </row>
    <row r="2" spans="1:22" x14ac:dyDescent="0.25">
      <c r="A2" s="108" t="s">
        <v>227</v>
      </c>
      <c r="B2" s="19"/>
      <c r="C2" s="19"/>
      <c r="D2" s="19"/>
      <c r="E2" s="19"/>
      <c r="F2" s="19"/>
      <c r="G2" s="10"/>
      <c r="H2" s="10"/>
      <c r="I2" s="10"/>
    </row>
    <row r="3" spans="1:22" x14ac:dyDescent="0.25">
      <c r="A3" s="19"/>
      <c r="B3" s="19"/>
      <c r="C3" s="19"/>
      <c r="D3" s="19"/>
      <c r="E3" s="19"/>
      <c r="F3" s="19"/>
      <c r="G3" s="31"/>
      <c r="H3" s="31"/>
      <c r="I3" s="31"/>
    </row>
    <row r="4" spans="1:22" x14ac:dyDescent="0.25">
      <c r="A4" s="20"/>
      <c r="B4" s="26"/>
      <c r="C4" s="26"/>
      <c r="D4" s="26"/>
      <c r="E4" s="26"/>
      <c r="F4" s="31"/>
      <c r="G4" s="21"/>
      <c r="H4" s="21"/>
      <c r="I4" s="21" t="s">
        <v>31</v>
      </c>
    </row>
    <row r="5" spans="1:22" s="18" customFormat="1" ht="118.8" x14ac:dyDescent="0.25">
      <c r="A5" s="63" t="s">
        <v>141</v>
      </c>
      <c r="B5" s="121" t="s">
        <v>165</v>
      </c>
      <c r="C5" s="121" t="s">
        <v>172</v>
      </c>
      <c r="D5" s="121" t="s">
        <v>170</v>
      </c>
      <c r="E5" s="121" t="s">
        <v>171</v>
      </c>
      <c r="F5" s="121" t="s">
        <v>166</v>
      </c>
      <c r="G5" s="121" t="s">
        <v>167</v>
      </c>
      <c r="H5" s="121" t="s">
        <v>168</v>
      </c>
      <c r="I5" s="121" t="s">
        <v>169</v>
      </c>
      <c r="J5" s="82"/>
      <c r="K5" s="82"/>
      <c r="L5" s="82"/>
      <c r="M5" s="82"/>
      <c r="N5" s="82"/>
      <c r="O5" s="82"/>
      <c r="P5" s="82"/>
      <c r="Q5" s="132"/>
      <c r="R5" s="82"/>
      <c r="S5" s="82"/>
      <c r="T5" s="82"/>
      <c r="U5" s="82"/>
      <c r="V5" s="82"/>
    </row>
    <row r="6" spans="1:22" ht="12.9" customHeight="1" x14ac:dyDescent="0.25">
      <c r="A6" s="30"/>
      <c r="B6" s="71"/>
      <c r="C6" s="71"/>
      <c r="D6" s="71"/>
      <c r="E6" s="71"/>
      <c r="F6" s="71"/>
      <c r="G6" s="71"/>
      <c r="H6" s="71"/>
      <c r="I6" s="71"/>
      <c r="J6" s="86"/>
      <c r="K6" s="83"/>
      <c r="L6" s="87"/>
    </row>
    <row r="7" spans="1:22" ht="12.9" customHeight="1" x14ac:dyDescent="0.25">
      <c r="A7" s="55" t="s">
        <v>132</v>
      </c>
      <c r="B7" s="119">
        <v>0</v>
      </c>
      <c r="C7" s="119">
        <v>0</v>
      </c>
      <c r="D7" s="119">
        <v>3736.5200000000004</v>
      </c>
      <c r="E7" s="74">
        <v>2259.42</v>
      </c>
      <c r="F7" s="186">
        <v>5995.9400000000005</v>
      </c>
      <c r="G7" s="130" t="str">
        <f t="shared" ref="G7:G17" si="0">IF(B7=0,"0.0%",$B7/SUM(B7:C7))</f>
        <v>0.0%</v>
      </c>
      <c r="H7" s="133">
        <f t="shared" ref="H7:H17" si="1">$B7/SUM(B7:D7)</f>
        <v>0</v>
      </c>
      <c r="I7" s="133">
        <f>B7/F7</f>
        <v>0</v>
      </c>
      <c r="L7" s="181"/>
    </row>
    <row r="8" spans="1:22" ht="12.9" customHeight="1" x14ac:dyDescent="0.25">
      <c r="A8" s="30" t="s">
        <v>133</v>
      </c>
      <c r="B8" s="115">
        <v>0</v>
      </c>
      <c r="C8" s="115">
        <v>0</v>
      </c>
      <c r="D8" s="115">
        <v>4199</v>
      </c>
      <c r="E8" s="115">
        <v>1512</v>
      </c>
      <c r="F8" s="191">
        <v>5711</v>
      </c>
      <c r="G8" s="129" t="str">
        <f t="shared" si="0"/>
        <v>0.0%</v>
      </c>
      <c r="H8" s="129">
        <f t="shared" si="1"/>
        <v>0</v>
      </c>
      <c r="I8" s="129">
        <f t="shared" ref="I8:I17" si="2">B8/F8</f>
        <v>0</v>
      </c>
      <c r="L8" s="181"/>
    </row>
    <row r="9" spans="1:22" ht="12.9" customHeight="1" x14ac:dyDescent="0.25">
      <c r="A9" s="59" t="s">
        <v>134</v>
      </c>
      <c r="B9" s="116">
        <v>0</v>
      </c>
      <c r="C9" s="116">
        <v>23.84</v>
      </c>
      <c r="D9" s="116">
        <v>4647.5</v>
      </c>
      <c r="E9" s="116">
        <v>1337.77</v>
      </c>
      <c r="F9" s="188">
        <v>6009.1100000000006</v>
      </c>
      <c r="G9" s="130" t="str">
        <f t="shared" si="0"/>
        <v>0.0%</v>
      </c>
      <c r="H9" s="130">
        <f t="shared" si="1"/>
        <v>0</v>
      </c>
      <c r="I9" s="130">
        <f t="shared" si="2"/>
        <v>0</v>
      </c>
      <c r="L9" s="181"/>
    </row>
    <row r="10" spans="1:22" ht="12.9" customHeight="1" x14ac:dyDescent="0.25">
      <c r="A10" s="30" t="s">
        <v>1</v>
      </c>
      <c r="B10" s="115">
        <v>0</v>
      </c>
      <c r="C10" s="115">
        <v>673.2</v>
      </c>
      <c r="D10" s="115">
        <v>4970.5</v>
      </c>
      <c r="E10" s="115">
        <v>682.94999999999993</v>
      </c>
      <c r="F10" s="191">
        <v>6326.65</v>
      </c>
      <c r="G10" s="129" t="str">
        <f t="shared" si="0"/>
        <v>0.0%</v>
      </c>
      <c r="H10" s="129">
        <f t="shared" si="1"/>
        <v>0</v>
      </c>
      <c r="I10" s="129">
        <f>B10/F10</f>
        <v>0</v>
      </c>
      <c r="L10" s="181"/>
    </row>
    <row r="11" spans="1:22" ht="12.9" customHeight="1" x14ac:dyDescent="0.25">
      <c r="A11" s="59" t="s">
        <v>135</v>
      </c>
      <c r="B11" s="116">
        <v>0</v>
      </c>
      <c r="C11" s="116">
        <v>0</v>
      </c>
      <c r="D11" s="116">
        <v>2589.92</v>
      </c>
      <c r="E11" s="116">
        <v>1739.85</v>
      </c>
      <c r="F11" s="188">
        <v>4329.7700000000004</v>
      </c>
      <c r="G11" s="130" t="str">
        <f t="shared" si="0"/>
        <v>0.0%</v>
      </c>
      <c r="H11" s="130">
        <f t="shared" si="1"/>
        <v>0</v>
      </c>
      <c r="I11" s="130">
        <f t="shared" si="2"/>
        <v>0</v>
      </c>
      <c r="L11" s="181"/>
    </row>
    <row r="12" spans="1:22" ht="12.9" customHeight="1" x14ac:dyDescent="0.25">
      <c r="A12" s="30" t="s">
        <v>136</v>
      </c>
      <c r="B12" s="115">
        <v>0</v>
      </c>
      <c r="C12" s="115">
        <v>40.49</v>
      </c>
      <c r="D12" s="115">
        <v>2364.33</v>
      </c>
      <c r="E12" s="115">
        <v>528.18999999999994</v>
      </c>
      <c r="F12" s="191">
        <v>2933.0099999999998</v>
      </c>
      <c r="G12" s="129" t="str">
        <f t="shared" si="0"/>
        <v>0.0%</v>
      </c>
      <c r="H12" s="129">
        <f t="shared" si="1"/>
        <v>0</v>
      </c>
      <c r="I12" s="129">
        <f t="shared" si="2"/>
        <v>0</v>
      </c>
      <c r="L12" s="181"/>
    </row>
    <row r="13" spans="1:22" ht="12.9" customHeight="1" x14ac:dyDescent="0.25">
      <c r="A13" s="59" t="s">
        <v>137</v>
      </c>
      <c r="B13" s="116">
        <v>114.06</v>
      </c>
      <c r="C13" s="116">
        <v>0</v>
      </c>
      <c r="D13" s="116">
        <v>949.56</v>
      </c>
      <c r="E13" s="116">
        <v>1367.46</v>
      </c>
      <c r="F13" s="188">
        <v>2431.08</v>
      </c>
      <c r="G13" s="130">
        <f>IF(B13=0,"0.0%",$B13/SUM(B13:C13))</f>
        <v>1</v>
      </c>
      <c r="H13" s="130">
        <f t="shared" si="1"/>
        <v>0.1072375472443166</v>
      </c>
      <c r="I13" s="130">
        <f>B13/F13</f>
        <v>4.6917419418530039E-2</v>
      </c>
      <c r="L13" s="181"/>
    </row>
    <row r="14" spans="1:22" ht="12.9" customHeight="1" x14ac:dyDescent="0.25">
      <c r="A14" s="30" t="s">
        <v>138</v>
      </c>
      <c r="B14" s="115">
        <v>0</v>
      </c>
      <c r="C14" s="115">
        <v>130.84</v>
      </c>
      <c r="D14" s="115">
        <v>3159.83</v>
      </c>
      <c r="E14" s="115">
        <v>1148.32</v>
      </c>
      <c r="F14" s="191">
        <v>4438.99</v>
      </c>
      <c r="G14" s="129" t="str">
        <f t="shared" si="0"/>
        <v>0.0%</v>
      </c>
      <c r="H14" s="129">
        <f t="shared" si="1"/>
        <v>0</v>
      </c>
      <c r="I14" s="129">
        <f t="shared" si="2"/>
        <v>0</v>
      </c>
      <c r="L14" s="181"/>
    </row>
    <row r="15" spans="1:22" ht="12.9" customHeight="1" x14ac:dyDescent="0.25">
      <c r="A15" s="59" t="s">
        <v>139</v>
      </c>
      <c r="B15" s="116">
        <v>0</v>
      </c>
      <c r="C15" s="116">
        <v>1.1000000000000001</v>
      </c>
      <c r="D15" s="116">
        <v>3886.1</v>
      </c>
      <c r="E15" s="116">
        <v>769.9</v>
      </c>
      <c r="F15" s="188">
        <v>4657.0999999999995</v>
      </c>
      <c r="G15" s="130" t="str">
        <f t="shared" si="0"/>
        <v>0.0%</v>
      </c>
      <c r="H15" s="130">
        <f t="shared" si="1"/>
        <v>0</v>
      </c>
      <c r="I15" s="130">
        <f t="shared" si="2"/>
        <v>0</v>
      </c>
      <c r="L15" s="181"/>
    </row>
    <row r="16" spans="1:22" ht="12.9" customHeight="1" x14ac:dyDescent="0.25">
      <c r="A16" s="30" t="s">
        <v>85</v>
      </c>
      <c r="B16" s="115">
        <v>0</v>
      </c>
      <c r="C16" s="115">
        <v>0</v>
      </c>
      <c r="D16" s="115">
        <v>3020.7</v>
      </c>
      <c r="E16" s="115">
        <v>2475.1089999999999</v>
      </c>
      <c r="F16" s="191">
        <v>5495.8089999999993</v>
      </c>
      <c r="G16" s="129" t="str">
        <f t="shared" si="0"/>
        <v>0.0%</v>
      </c>
      <c r="H16" s="129">
        <f t="shared" si="1"/>
        <v>0</v>
      </c>
      <c r="I16" s="129">
        <f t="shared" si="2"/>
        <v>0</v>
      </c>
      <c r="L16" s="181"/>
    </row>
    <row r="17" spans="1:12" ht="12.9" customHeight="1" x14ac:dyDescent="0.25">
      <c r="A17" s="59" t="s">
        <v>140</v>
      </c>
      <c r="B17" s="116">
        <v>0</v>
      </c>
      <c r="C17" s="116">
        <v>0</v>
      </c>
      <c r="D17" s="116">
        <v>3509.08</v>
      </c>
      <c r="E17" s="116">
        <v>719.41</v>
      </c>
      <c r="F17" s="188">
        <v>4228.49</v>
      </c>
      <c r="G17" s="130" t="str">
        <f t="shared" si="0"/>
        <v>0.0%</v>
      </c>
      <c r="H17" s="130">
        <f t="shared" si="1"/>
        <v>0</v>
      </c>
      <c r="I17" s="130">
        <f t="shared" si="2"/>
        <v>0</v>
      </c>
      <c r="L17" s="181"/>
    </row>
    <row r="18" spans="1:12" ht="12.9" customHeight="1" x14ac:dyDescent="0.25">
      <c r="A18" s="30"/>
      <c r="B18" s="115"/>
      <c r="C18" s="115"/>
      <c r="D18" s="115"/>
      <c r="E18" s="115"/>
      <c r="F18" s="191"/>
      <c r="G18" s="129"/>
      <c r="H18" s="129"/>
      <c r="I18" s="129"/>
    </row>
    <row r="19" spans="1:12" ht="12.9" customHeight="1" x14ac:dyDescent="0.25">
      <c r="A19" s="59" t="s">
        <v>0</v>
      </c>
      <c r="B19" s="117">
        <v>0</v>
      </c>
      <c r="C19" s="117">
        <v>805.1400000000001</v>
      </c>
      <c r="D19" s="117">
        <v>23461.03</v>
      </c>
      <c r="E19" s="117">
        <v>7091.9999999999991</v>
      </c>
      <c r="F19" s="188">
        <f>F7+F8+F10+F14+F15+F17</f>
        <v>31358.17</v>
      </c>
      <c r="G19" s="130" t="str">
        <f>IF(B19=0,"0.0%",$B19/SUM(B19:C19))</f>
        <v>0.0%</v>
      </c>
      <c r="H19" s="130">
        <f>$B19/SUM(B19:D19)</f>
        <v>0</v>
      </c>
      <c r="I19" s="130">
        <f>B19/F19</f>
        <v>0</v>
      </c>
    </row>
    <row r="20" spans="1:12" ht="12.9" customHeight="1" x14ac:dyDescent="0.25">
      <c r="A20" s="32" t="s">
        <v>2</v>
      </c>
      <c r="B20" s="33">
        <v>0</v>
      </c>
      <c r="C20" s="33">
        <v>40.49</v>
      </c>
      <c r="D20" s="33">
        <v>4954.25</v>
      </c>
      <c r="E20" s="33">
        <v>2268.04</v>
      </c>
      <c r="F20" s="189">
        <f>F11+F12</f>
        <v>7262.7800000000007</v>
      </c>
      <c r="G20" s="129" t="str">
        <f>IF(B20=0,"0.0%",$B20/SUM(B20:C20))</f>
        <v>0.0%</v>
      </c>
      <c r="H20" s="129">
        <f>$B20/SUM(B20:D20)</f>
        <v>0</v>
      </c>
      <c r="I20" s="129">
        <f>B20/F20</f>
        <v>0</v>
      </c>
    </row>
    <row r="21" spans="1:12" ht="12.75" customHeight="1" x14ac:dyDescent="0.25">
      <c r="A21" s="62"/>
      <c r="B21" s="116"/>
      <c r="C21" s="116"/>
      <c r="D21" s="116"/>
      <c r="E21" s="116"/>
      <c r="F21" s="188"/>
      <c r="G21" s="130"/>
      <c r="H21" s="130"/>
      <c r="I21" s="130"/>
    </row>
    <row r="22" spans="1:12" ht="12.9" customHeight="1" x14ac:dyDescent="0.25">
      <c r="A22" s="65" t="s">
        <v>5</v>
      </c>
      <c r="B22" s="118">
        <v>114.06</v>
      </c>
      <c r="C22" s="118">
        <v>869.47000000000014</v>
      </c>
      <c r="D22" s="118">
        <v>37033.040000000001</v>
      </c>
      <c r="E22" s="118">
        <v>14540.378999999999</v>
      </c>
      <c r="F22" s="194">
        <f>SUM(F7:F17)</f>
        <v>52556.949000000001</v>
      </c>
      <c r="G22" s="195">
        <f>IF(B22=0,"0.0%",$B22/SUM(B22:C22))</f>
        <v>0.11597002633371628</v>
      </c>
      <c r="H22" s="196">
        <f>$B22/SUM(B22:D22)</f>
        <v>3.0002706714466875E-3</v>
      </c>
      <c r="I22" s="131">
        <f>$B22/SUM(B22:E22)</f>
        <v>2.1702173008558774E-3</v>
      </c>
    </row>
    <row r="23" spans="1:12" s="81" customFormat="1" x14ac:dyDescent="0.25">
      <c r="A23" s="78"/>
      <c r="B23" s="78"/>
      <c r="C23" s="78"/>
      <c r="D23" s="83"/>
      <c r="E23" s="83"/>
      <c r="F23" s="83"/>
      <c r="G23" s="83"/>
      <c r="H23" s="83"/>
      <c r="I23" s="83"/>
    </row>
    <row r="24" spans="1:12" s="81" customFormat="1" x14ac:dyDescent="0.25">
      <c r="A24" s="78" t="s">
        <v>8</v>
      </c>
      <c r="B24" s="84"/>
      <c r="C24" s="84"/>
      <c r="D24" s="84"/>
      <c r="E24" s="84"/>
      <c r="F24" s="84"/>
      <c r="G24" s="84"/>
      <c r="H24" s="84"/>
      <c r="I24" s="84"/>
      <c r="J24" s="84"/>
    </row>
    <row r="25" spans="1:12" s="81" customFormat="1" x14ac:dyDescent="0.25">
      <c r="A25" s="84"/>
      <c r="B25" s="84"/>
      <c r="C25" s="84"/>
      <c r="D25" s="84"/>
      <c r="E25" s="84"/>
      <c r="F25" s="84"/>
      <c r="G25" s="84"/>
      <c r="H25" s="84"/>
      <c r="I25" s="84"/>
      <c r="J25" s="84"/>
    </row>
    <row r="26" spans="1:12" s="81" customFormat="1" x14ac:dyDescent="0.25">
      <c r="J26" s="84"/>
    </row>
    <row r="27" spans="1:12" s="81" customFormat="1" x14ac:dyDescent="0.25"/>
    <row r="28" spans="1:12" s="81" customFormat="1" x14ac:dyDescent="0.25"/>
    <row r="29" spans="1:12" s="81" customFormat="1" x14ac:dyDescent="0.25">
      <c r="B29" s="96"/>
      <c r="C29" s="96"/>
      <c r="D29" s="96"/>
      <c r="E29" s="96"/>
      <c r="F29" s="96"/>
      <c r="G29" s="96"/>
      <c r="H29" s="96"/>
      <c r="I29" s="96"/>
    </row>
    <row r="30" spans="1:12" s="81" customFormat="1" x14ac:dyDescent="0.25">
      <c r="B30" s="96"/>
      <c r="C30" s="96"/>
      <c r="D30" s="96"/>
      <c r="E30" s="96"/>
      <c r="F30" s="96"/>
      <c r="G30" s="96"/>
      <c r="H30" s="96"/>
      <c r="I30" s="96"/>
    </row>
    <row r="31" spans="1:12" s="81" customFormat="1" x14ac:dyDescent="0.25">
      <c r="B31" s="96"/>
      <c r="C31" s="96"/>
      <c r="D31" s="96"/>
      <c r="E31" s="96"/>
      <c r="F31" s="96"/>
      <c r="G31" s="96"/>
      <c r="H31" s="96"/>
      <c r="I31" s="96"/>
    </row>
    <row r="32" spans="1:12" s="81" customFormat="1" x14ac:dyDescent="0.25">
      <c r="B32" s="96"/>
      <c r="C32" s="96"/>
      <c r="D32" s="96"/>
      <c r="E32" s="96"/>
      <c r="F32" s="96"/>
      <c r="G32" s="96"/>
      <c r="H32" s="96"/>
      <c r="I32" s="96"/>
    </row>
    <row r="33" spans="2:9" s="81" customFormat="1" x14ac:dyDescent="0.25">
      <c r="B33" s="96"/>
      <c r="C33" s="96"/>
      <c r="D33" s="96"/>
      <c r="E33" s="96"/>
      <c r="F33" s="96"/>
      <c r="G33" s="96"/>
      <c r="H33" s="96"/>
      <c r="I33" s="96"/>
    </row>
    <row r="34" spans="2:9" s="81" customFormat="1" x14ac:dyDescent="0.25">
      <c r="B34" s="96"/>
      <c r="C34" s="96"/>
      <c r="D34" s="96"/>
      <c r="E34" s="96"/>
      <c r="F34" s="96"/>
      <c r="G34" s="96"/>
      <c r="H34" s="96"/>
      <c r="I34" s="96"/>
    </row>
    <row r="35" spans="2:9" s="81" customFormat="1" x14ac:dyDescent="0.25">
      <c r="B35" s="96"/>
      <c r="C35" s="96"/>
      <c r="D35" s="96"/>
      <c r="E35" s="96"/>
      <c r="F35" s="96"/>
      <c r="G35" s="96"/>
      <c r="H35" s="96"/>
      <c r="I35" s="96"/>
    </row>
    <row r="36" spans="2:9" s="81" customFormat="1" x14ac:dyDescent="0.25">
      <c r="B36" s="96"/>
      <c r="C36" s="96"/>
      <c r="D36" s="96"/>
      <c r="E36" s="96"/>
      <c r="F36" s="96"/>
      <c r="G36" s="96"/>
      <c r="H36" s="96"/>
      <c r="I36" s="96"/>
    </row>
    <row r="37" spans="2:9" s="81" customFormat="1" x14ac:dyDescent="0.25">
      <c r="B37" s="96"/>
      <c r="C37" s="96"/>
      <c r="D37" s="96"/>
      <c r="E37" s="96"/>
      <c r="F37" s="96"/>
      <c r="G37" s="96"/>
      <c r="H37" s="96"/>
      <c r="I37" s="96"/>
    </row>
    <row r="38" spans="2:9" s="81" customFormat="1" x14ac:dyDescent="0.25">
      <c r="B38" s="96"/>
      <c r="C38" s="96"/>
      <c r="D38" s="96"/>
      <c r="E38" s="96"/>
      <c r="F38" s="96"/>
      <c r="G38" s="96"/>
      <c r="H38" s="96"/>
      <c r="I38" s="96"/>
    </row>
    <row r="39" spans="2:9" s="81" customFormat="1" x14ac:dyDescent="0.25">
      <c r="B39" s="96"/>
      <c r="C39" s="96"/>
      <c r="D39" s="96"/>
      <c r="E39" s="96"/>
      <c r="F39" s="96"/>
      <c r="G39" s="96"/>
      <c r="H39" s="96"/>
      <c r="I39" s="96"/>
    </row>
    <row r="40" spans="2:9" s="81" customFormat="1" x14ac:dyDescent="0.25">
      <c r="B40" s="96"/>
      <c r="C40" s="96"/>
      <c r="D40" s="96"/>
      <c r="E40" s="96"/>
      <c r="F40" s="96"/>
      <c r="G40" s="96"/>
      <c r="H40" s="96"/>
      <c r="I40" s="96"/>
    </row>
    <row r="41" spans="2:9" s="81" customFormat="1" x14ac:dyDescent="0.25">
      <c r="B41" s="96"/>
      <c r="C41" s="96"/>
      <c r="D41" s="96"/>
      <c r="E41" s="96"/>
      <c r="F41" s="96"/>
      <c r="G41" s="96"/>
      <c r="H41" s="96"/>
      <c r="I41" s="96"/>
    </row>
    <row r="42" spans="2:9" s="81" customFormat="1" x14ac:dyDescent="0.25">
      <c r="B42" s="96"/>
      <c r="C42" s="96"/>
      <c r="D42" s="96"/>
      <c r="E42" s="96"/>
      <c r="F42" s="96"/>
      <c r="G42" s="96"/>
      <c r="H42" s="96"/>
      <c r="I42" s="96"/>
    </row>
    <row r="43" spans="2:9" s="81" customFormat="1" x14ac:dyDescent="0.25">
      <c r="B43" s="96"/>
      <c r="C43" s="96"/>
      <c r="D43" s="96"/>
      <c r="E43" s="96"/>
      <c r="F43" s="96"/>
      <c r="G43" s="96"/>
      <c r="H43" s="96"/>
      <c r="I43" s="96"/>
    </row>
  </sheetData>
  <pageMargins left="0.7" right="0.7" top="0.75" bottom="0.75" header="0.3" footer="0.3"/>
  <pageSetup paperSize="9" scale="96" orientation="landscape" r:id="rId1"/>
  <headerFooter>
    <oddHeader>&amp;L&amp;"Arial,Bold"Quarterly provisional figures</oddHeader>
  </headerFooter>
  <ignoredErrors>
    <ignoredError sqref="G7:G17 H12:H17 H7:H9 H10:H11"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C69E1-48AD-4859-80EC-68B2E34868DC}">
  <sheetPr codeName="Sheet11">
    <pageSetUpPr fitToPage="1"/>
  </sheetPr>
  <dimension ref="A1:U43"/>
  <sheetViews>
    <sheetView showGridLines="0" zoomScale="85" zoomScaleNormal="85" workbookViewId="0"/>
  </sheetViews>
  <sheetFormatPr defaultRowHeight="13.2" x14ac:dyDescent="0.25"/>
  <cols>
    <col min="1" max="1" width="34.44140625" customWidth="1"/>
    <col min="2" max="7" width="17.109375" style="2" customWidth="1"/>
    <col min="8" max="21" width="9.109375" style="81" customWidth="1"/>
  </cols>
  <sheetData>
    <row r="1" spans="1:21" x14ac:dyDescent="0.25">
      <c r="A1" s="19" t="s">
        <v>191</v>
      </c>
      <c r="B1" s="19"/>
      <c r="C1" s="19"/>
      <c r="D1" s="19"/>
      <c r="E1" s="19"/>
      <c r="F1" s="19"/>
      <c r="G1" s="10"/>
    </row>
    <row r="2" spans="1:21" x14ac:dyDescent="0.25">
      <c r="A2" s="108" t="s">
        <v>227</v>
      </c>
      <c r="B2" s="19"/>
      <c r="C2" s="19"/>
      <c r="D2" s="19"/>
      <c r="E2" s="19"/>
      <c r="F2" s="19"/>
      <c r="G2" s="10"/>
    </row>
    <row r="3" spans="1:21" x14ac:dyDescent="0.25">
      <c r="A3" s="19"/>
      <c r="B3" s="19"/>
      <c r="C3" s="19"/>
      <c r="D3" s="19"/>
      <c r="E3" s="19"/>
      <c r="F3" s="19"/>
      <c r="G3" s="31"/>
      <c r="H3" s="84"/>
    </row>
    <row r="4" spans="1:21" x14ac:dyDescent="0.25">
      <c r="A4" s="20"/>
      <c r="B4" s="26"/>
      <c r="C4" s="26"/>
      <c r="D4" s="26"/>
      <c r="E4" s="26"/>
      <c r="F4" s="31"/>
      <c r="G4" s="21" t="s">
        <v>55</v>
      </c>
      <c r="H4" s="84"/>
    </row>
    <row r="5" spans="1:21" s="18" customFormat="1" ht="75" customHeight="1" x14ac:dyDescent="0.25">
      <c r="A5" s="63" t="s">
        <v>141</v>
      </c>
      <c r="B5" s="64" t="s">
        <v>16</v>
      </c>
      <c r="C5" s="64" t="s">
        <v>14</v>
      </c>
      <c r="D5" s="64" t="s">
        <v>15</v>
      </c>
      <c r="E5" s="64" t="s">
        <v>192</v>
      </c>
      <c r="F5" s="64" t="s">
        <v>193</v>
      </c>
      <c r="G5" s="64" t="s">
        <v>194</v>
      </c>
      <c r="H5" s="82"/>
      <c r="I5" s="82"/>
      <c r="J5" s="82"/>
      <c r="K5" s="82"/>
      <c r="L5" s="82"/>
      <c r="M5" s="82"/>
      <c r="N5" s="82"/>
      <c r="O5" s="82"/>
      <c r="P5" s="82"/>
      <c r="Q5" s="82"/>
      <c r="R5" s="82"/>
      <c r="S5" s="82"/>
      <c r="T5" s="82"/>
      <c r="U5" s="82"/>
    </row>
    <row r="6" spans="1:21" ht="12.9" customHeight="1" x14ac:dyDescent="0.25">
      <c r="A6" s="30"/>
      <c r="B6" s="71"/>
      <c r="C6" s="71"/>
      <c r="D6" s="71"/>
      <c r="E6" s="71"/>
      <c r="F6" s="71"/>
      <c r="G6" s="71"/>
      <c r="H6" s="83"/>
      <c r="I6" s="86"/>
      <c r="J6" s="83"/>
      <c r="K6" s="87"/>
    </row>
    <row r="7" spans="1:21" ht="12.9" customHeight="1" x14ac:dyDescent="0.25">
      <c r="A7" s="55" t="s">
        <v>132</v>
      </c>
      <c r="B7" s="56">
        <v>5561</v>
      </c>
      <c r="C7" s="56">
        <v>2263.2399999999998</v>
      </c>
      <c r="D7" s="56">
        <v>497.99</v>
      </c>
      <c r="E7" s="192">
        <f>B7+C7+D7</f>
        <v>8322.23</v>
      </c>
      <c r="F7" s="56">
        <v>2510.5</v>
      </c>
      <c r="G7" s="192">
        <f>E7+F7</f>
        <v>10832.73</v>
      </c>
    </row>
    <row r="8" spans="1:21" ht="12.9" customHeight="1" x14ac:dyDescent="0.25">
      <c r="A8" s="30" t="s">
        <v>133</v>
      </c>
      <c r="B8" s="57">
        <v>6094</v>
      </c>
      <c r="C8" s="57">
        <v>1502</v>
      </c>
      <c r="D8" s="57">
        <v>1151.54</v>
      </c>
      <c r="E8" s="191">
        <f t="shared" ref="E8:E17" si="0">B8+C8+D8</f>
        <v>8747.5400000000009</v>
      </c>
      <c r="F8" s="57">
        <v>402</v>
      </c>
      <c r="G8" s="191">
        <f t="shared" ref="G8:G17" si="1">E8+F8</f>
        <v>9149.5400000000009</v>
      </c>
    </row>
    <row r="9" spans="1:21" ht="12.9" customHeight="1" x14ac:dyDescent="0.25">
      <c r="A9" s="59" t="s">
        <v>134</v>
      </c>
      <c r="B9" s="60">
        <v>9023.7000000000007</v>
      </c>
      <c r="C9" s="60">
        <v>1569.96</v>
      </c>
      <c r="D9" s="60">
        <v>949.5</v>
      </c>
      <c r="E9" s="188">
        <f t="shared" si="0"/>
        <v>11543.16</v>
      </c>
      <c r="F9" s="60">
        <v>1624.01</v>
      </c>
      <c r="G9" s="188">
        <f t="shared" si="1"/>
        <v>13167.17</v>
      </c>
    </row>
    <row r="10" spans="1:21" ht="12.9" customHeight="1" x14ac:dyDescent="0.25">
      <c r="A10" s="30" t="s">
        <v>1</v>
      </c>
      <c r="B10" s="57">
        <v>16349.4</v>
      </c>
      <c r="C10" s="57">
        <v>3985.86</v>
      </c>
      <c r="D10" s="57">
        <v>2550.13</v>
      </c>
      <c r="E10" s="191">
        <f t="shared" si="0"/>
        <v>22885.39</v>
      </c>
      <c r="F10" s="57">
        <v>5397.6</v>
      </c>
      <c r="G10" s="191">
        <f t="shared" si="1"/>
        <v>28282.989999999998</v>
      </c>
    </row>
    <row r="11" spans="1:21" ht="12.9" customHeight="1" x14ac:dyDescent="0.25">
      <c r="A11" s="59" t="s">
        <v>135</v>
      </c>
      <c r="B11" s="60">
        <v>5808.15</v>
      </c>
      <c r="C11" s="60">
        <v>1817.92</v>
      </c>
      <c r="D11" s="60">
        <v>539.41999999999996</v>
      </c>
      <c r="E11" s="188">
        <f t="shared" si="0"/>
        <v>8165.49</v>
      </c>
      <c r="F11" s="60">
        <v>1676.3400000000001</v>
      </c>
      <c r="G11" s="188">
        <f t="shared" si="1"/>
        <v>9841.83</v>
      </c>
    </row>
    <row r="12" spans="1:21" ht="12.9" customHeight="1" x14ac:dyDescent="0.25">
      <c r="A12" s="30" t="s">
        <v>136</v>
      </c>
      <c r="B12" s="57">
        <v>7105.5</v>
      </c>
      <c r="C12" s="57">
        <v>1945.09</v>
      </c>
      <c r="D12" s="57">
        <v>930.58</v>
      </c>
      <c r="E12" s="191">
        <f t="shared" si="0"/>
        <v>9981.17</v>
      </c>
      <c r="F12" s="57">
        <v>1353.8899999999999</v>
      </c>
      <c r="G12" s="191">
        <f t="shared" si="1"/>
        <v>11335.06</v>
      </c>
    </row>
    <row r="13" spans="1:21" ht="12.9" customHeight="1" x14ac:dyDescent="0.25">
      <c r="A13" s="59" t="s">
        <v>137</v>
      </c>
      <c r="B13" s="60">
        <v>5028.49</v>
      </c>
      <c r="C13" s="60">
        <v>768.41</v>
      </c>
      <c r="D13" s="60">
        <v>360.8</v>
      </c>
      <c r="E13" s="188">
        <f t="shared" si="0"/>
        <v>6157.7</v>
      </c>
      <c r="F13" s="60">
        <v>1300.77</v>
      </c>
      <c r="G13" s="188">
        <f t="shared" si="1"/>
        <v>7458.4699999999993</v>
      </c>
    </row>
    <row r="14" spans="1:21" ht="12.9" customHeight="1" x14ac:dyDescent="0.25">
      <c r="A14" s="30" t="s">
        <v>138</v>
      </c>
      <c r="B14" s="57">
        <v>6345.78</v>
      </c>
      <c r="C14" s="57">
        <v>1419.76</v>
      </c>
      <c r="D14" s="57">
        <v>1110.53</v>
      </c>
      <c r="E14" s="191">
        <f t="shared" si="0"/>
        <v>8876.07</v>
      </c>
      <c r="F14" s="57">
        <v>1110.25</v>
      </c>
      <c r="G14" s="191">
        <f t="shared" si="1"/>
        <v>9986.32</v>
      </c>
    </row>
    <row r="15" spans="1:21" ht="12.9" customHeight="1" x14ac:dyDescent="0.25">
      <c r="A15" s="59" t="s">
        <v>139</v>
      </c>
      <c r="B15" s="60">
        <v>6208.78</v>
      </c>
      <c r="C15" s="60">
        <v>1573.1</v>
      </c>
      <c r="D15" s="60">
        <v>129.22</v>
      </c>
      <c r="E15" s="188">
        <f t="shared" si="0"/>
        <v>7911.0999999999995</v>
      </c>
      <c r="F15" s="60">
        <v>1296.1199999999999</v>
      </c>
      <c r="G15" s="188">
        <f t="shared" si="1"/>
        <v>9207.2199999999993</v>
      </c>
    </row>
    <row r="16" spans="1:21" ht="12.9" customHeight="1" x14ac:dyDescent="0.25">
      <c r="A16" s="30" t="s">
        <v>85</v>
      </c>
      <c r="B16" s="57">
        <v>5466.65</v>
      </c>
      <c r="C16" s="57">
        <v>1973.48</v>
      </c>
      <c r="D16" s="57">
        <v>269.64</v>
      </c>
      <c r="E16" s="191">
        <f t="shared" si="0"/>
        <v>7709.7699999999995</v>
      </c>
      <c r="F16" s="57">
        <v>1801.25</v>
      </c>
      <c r="G16" s="191">
        <f t="shared" si="1"/>
        <v>9511.02</v>
      </c>
    </row>
    <row r="17" spans="1:9" ht="12.9" customHeight="1" x14ac:dyDescent="0.25">
      <c r="A17" s="59" t="s">
        <v>140</v>
      </c>
      <c r="B17" s="60">
        <v>7571.05</v>
      </c>
      <c r="C17" s="60">
        <v>1096.0999999999999</v>
      </c>
      <c r="D17" s="60">
        <v>1186.6799999999998</v>
      </c>
      <c r="E17" s="188">
        <f t="shared" si="0"/>
        <v>9853.83</v>
      </c>
      <c r="F17" s="60">
        <v>1165.54</v>
      </c>
      <c r="G17" s="188">
        <f t="shared" si="1"/>
        <v>11019.369999999999</v>
      </c>
    </row>
    <row r="18" spans="1:9" ht="12.9" customHeight="1" x14ac:dyDescent="0.25">
      <c r="A18" s="30"/>
      <c r="B18" s="57"/>
      <c r="C18" s="57"/>
      <c r="D18" s="57"/>
      <c r="E18" s="191"/>
      <c r="F18" s="57"/>
      <c r="G18" s="191"/>
    </row>
    <row r="19" spans="1:9" ht="12.9" customHeight="1" x14ac:dyDescent="0.25">
      <c r="A19" s="59" t="s">
        <v>0</v>
      </c>
      <c r="B19" s="61">
        <f t="shared" ref="B19:G19" si="2">B7+B8+B10+B14+B15+B17</f>
        <v>48130.01</v>
      </c>
      <c r="C19" s="61">
        <f t="shared" si="2"/>
        <v>11840.060000000001</v>
      </c>
      <c r="D19" s="61">
        <f t="shared" si="2"/>
        <v>6626.09</v>
      </c>
      <c r="E19" s="188">
        <f t="shared" si="2"/>
        <v>66596.160000000003</v>
      </c>
      <c r="F19" s="61">
        <f t="shared" si="2"/>
        <v>11882.010000000002</v>
      </c>
      <c r="G19" s="188">
        <f t="shared" si="2"/>
        <v>78478.169999999984</v>
      </c>
    </row>
    <row r="20" spans="1:9" ht="12.9" customHeight="1" x14ac:dyDescent="0.25">
      <c r="A20" s="32" t="s">
        <v>2</v>
      </c>
      <c r="B20" s="33">
        <f t="shared" ref="B20:G20" si="3">B11+B12</f>
        <v>12913.65</v>
      </c>
      <c r="C20" s="33">
        <f t="shared" si="3"/>
        <v>3763.01</v>
      </c>
      <c r="D20" s="33">
        <f t="shared" si="3"/>
        <v>1470</v>
      </c>
      <c r="E20" s="189">
        <f t="shared" si="3"/>
        <v>18146.66</v>
      </c>
      <c r="F20" s="33">
        <f t="shared" si="3"/>
        <v>3030.23</v>
      </c>
      <c r="G20" s="189">
        <f t="shared" si="3"/>
        <v>21176.89</v>
      </c>
    </row>
    <row r="21" spans="1:9" ht="12.75" customHeight="1" x14ac:dyDescent="0.25">
      <c r="A21" s="62"/>
      <c r="B21" s="60"/>
      <c r="C21" s="60"/>
      <c r="D21" s="60"/>
      <c r="E21" s="188"/>
      <c r="F21" s="60"/>
      <c r="G21" s="188"/>
    </row>
    <row r="22" spans="1:9" ht="12.9" customHeight="1" x14ac:dyDescent="0.25">
      <c r="A22" s="65" t="s">
        <v>5</v>
      </c>
      <c r="B22" s="66">
        <f t="shared" ref="B22:G22" si="4">SUM(B7:B17)</f>
        <v>80562.5</v>
      </c>
      <c r="C22" s="66">
        <f t="shared" si="4"/>
        <v>19914.919999999998</v>
      </c>
      <c r="D22" s="66">
        <f t="shared" si="4"/>
        <v>9676.0299999999988</v>
      </c>
      <c r="E22" s="190">
        <f t="shared" si="4"/>
        <v>110153.45000000001</v>
      </c>
      <c r="F22" s="66">
        <f t="shared" si="4"/>
        <v>19638.27</v>
      </c>
      <c r="G22" s="190">
        <f t="shared" si="4"/>
        <v>129791.71999999999</v>
      </c>
    </row>
    <row r="23" spans="1:9" s="81" customFormat="1" x14ac:dyDescent="0.25">
      <c r="A23" s="78"/>
      <c r="B23" s="78"/>
      <c r="C23" s="78"/>
      <c r="D23" s="83"/>
      <c r="E23" s="83"/>
      <c r="F23" s="83"/>
      <c r="G23" s="83"/>
    </row>
    <row r="24" spans="1:9" s="81" customFormat="1" x14ac:dyDescent="0.25">
      <c r="A24" s="78" t="s">
        <v>8</v>
      </c>
      <c r="B24" s="84"/>
      <c r="C24" s="84"/>
      <c r="D24" s="84"/>
      <c r="E24" s="84"/>
      <c r="F24" s="84"/>
      <c r="G24" s="84"/>
      <c r="H24" s="84"/>
      <c r="I24" s="84"/>
    </row>
    <row r="25" spans="1:9" s="81" customFormat="1" x14ac:dyDescent="0.25">
      <c r="A25" s="84"/>
      <c r="B25" s="84"/>
      <c r="C25" s="84"/>
      <c r="D25" s="84"/>
      <c r="E25" s="84"/>
      <c r="F25" s="84"/>
      <c r="G25" s="84"/>
      <c r="H25" s="84"/>
      <c r="I25" s="84"/>
    </row>
    <row r="26" spans="1:9" s="81" customFormat="1" x14ac:dyDescent="0.25">
      <c r="H26" s="84"/>
      <c r="I26" s="84"/>
    </row>
    <row r="27" spans="1:9" s="81" customFormat="1" x14ac:dyDescent="0.25"/>
    <row r="28" spans="1:9" s="81" customFormat="1" x14ac:dyDescent="0.25"/>
    <row r="29" spans="1:9" s="81" customFormat="1" x14ac:dyDescent="0.25">
      <c r="B29" s="96"/>
      <c r="C29" s="96"/>
      <c r="D29" s="96"/>
      <c r="E29" s="96"/>
      <c r="F29" s="96"/>
      <c r="G29" s="96"/>
    </row>
    <row r="30" spans="1:9" s="81" customFormat="1" x14ac:dyDescent="0.25">
      <c r="B30" s="96"/>
      <c r="C30" s="96"/>
      <c r="D30" s="96"/>
      <c r="E30" s="96"/>
      <c r="F30" s="96"/>
      <c r="G30" s="96"/>
    </row>
    <row r="31" spans="1:9" s="81" customFormat="1" x14ac:dyDescent="0.25">
      <c r="B31" s="96"/>
      <c r="C31" s="96"/>
      <c r="D31" s="96"/>
      <c r="E31" s="96"/>
      <c r="F31" s="96"/>
      <c r="G31" s="96"/>
    </row>
    <row r="32" spans="1:9" s="81" customFormat="1" x14ac:dyDescent="0.25">
      <c r="B32" s="96"/>
      <c r="C32" s="96"/>
      <c r="D32" s="96"/>
      <c r="E32" s="96"/>
      <c r="F32" s="96"/>
      <c r="G32" s="96"/>
    </row>
    <row r="33" spans="2:7" s="81" customFormat="1" x14ac:dyDescent="0.25">
      <c r="B33" s="96"/>
      <c r="C33" s="96"/>
      <c r="D33" s="96"/>
      <c r="E33" s="96"/>
      <c r="F33" s="96"/>
      <c r="G33" s="96"/>
    </row>
    <row r="34" spans="2:7" s="81" customFormat="1" x14ac:dyDescent="0.25">
      <c r="B34" s="96"/>
      <c r="C34" s="96"/>
      <c r="D34" s="96"/>
      <c r="E34" s="96"/>
      <c r="F34" s="96"/>
      <c r="G34" s="96"/>
    </row>
    <row r="35" spans="2:7" s="81" customFormat="1" x14ac:dyDescent="0.25">
      <c r="B35" s="96"/>
      <c r="C35" s="96"/>
      <c r="D35" s="96"/>
      <c r="E35" s="96"/>
      <c r="F35" s="96"/>
      <c r="G35" s="96"/>
    </row>
    <row r="36" spans="2:7" s="81" customFormat="1" x14ac:dyDescent="0.25">
      <c r="B36" s="96"/>
      <c r="C36" s="96"/>
      <c r="D36" s="96"/>
      <c r="E36" s="96"/>
      <c r="F36" s="96"/>
      <c r="G36" s="96"/>
    </row>
    <row r="37" spans="2:7" s="81" customFormat="1" x14ac:dyDescent="0.25">
      <c r="B37" s="96"/>
      <c r="C37" s="96"/>
      <c r="D37" s="96"/>
      <c r="E37" s="96"/>
      <c r="F37" s="96"/>
      <c r="G37" s="96"/>
    </row>
    <row r="38" spans="2:7" s="81" customFormat="1" x14ac:dyDescent="0.25">
      <c r="B38" s="96"/>
      <c r="C38" s="96"/>
      <c r="D38" s="96"/>
      <c r="E38" s="96"/>
      <c r="F38" s="96"/>
      <c r="G38" s="96"/>
    </row>
    <row r="39" spans="2:7" s="81" customFormat="1" x14ac:dyDescent="0.25">
      <c r="B39" s="96"/>
      <c r="C39" s="96"/>
      <c r="D39" s="96"/>
      <c r="E39" s="96"/>
      <c r="F39" s="96"/>
      <c r="G39" s="96"/>
    </row>
    <row r="40" spans="2:7" s="81" customFormat="1" x14ac:dyDescent="0.25">
      <c r="B40" s="96"/>
      <c r="C40" s="96"/>
      <c r="D40" s="96"/>
      <c r="E40" s="96"/>
      <c r="F40" s="96"/>
      <c r="G40" s="96"/>
    </row>
    <row r="41" spans="2:7" s="81" customFormat="1" x14ac:dyDescent="0.25">
      <c r="B41" s="96"/>
      <c r="C41" s="96"/>
      <c r="D41" s="96"/>
      <c r="E41" s="96"/>
      <c r="F41" s="96"/>
      <c r="G41" s="96"/>
    </row>
    <row r="42" spans="2:7" s="81" customFormat="1" x14ac:dyDescent="0.25">
      <c r="B42" s="96"/>
      <c r="C42" s="96"/>
      <c r="D42" s="96"/>
      <c r="E42" s="96"/>
      <c r="F42" s="96"/>
      <c r="G42" s="96"/>
    </row>
    <row r="43" spans="2:7" s="81" customFormat="1" x14ac:dyDescent="0.25">
      <c r="B43" s="96"/>
      <c r="C43" s="96"/>
      <c r="D43" s="96"/>
      <c r="E43" s="96"/>
      <c r="F43" s="96"/>
      <c r="G43" s="96"/>
    </row>
  </sheetData>
  <phoneticPr fontId="3" type="noConversion"/>
  <pageMargins left="0.7" right="0.7" top="0.75" bottom="0.75" header="0.3" footer="0.3"/>
  <pageSetup paperSize="9" scale="96" orientation="landscape" r:id="rId1"/>
  <headerFooter>
    <oddHeader>&amp;L&amp;"Arial,Bold"Quarterly provisional figures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77716-18CA-47FC-9B49-F43A0CB79872}">
  <sheetPr codeName="Sheet12">
    <pageSetUpPr fitToPage="1"/>
  </sheetPr>
  <dimension ref="A1:T52"/>
  <sheetViews>
    <sheetView showGridLines="0" zoomScale="85" zoomScaleNormal="85" workbookViewId="0"/>
  </sheetViews>
  <sheetFormatPr defaultRowHeight="13.2" x14ac:dyDescent="0.25"/>
  <cols>
    <col min="1" max="1" width="34.44140625" customWidth="1"/>
    <col min="2" max="7" width="14.44140625" customWidth="1"/>
    <col min="8" max="20" width="9.109375" style="81" customWidth="1"/>
  </cols>
  <sheetData>
    <row r="1" spans="1:20" x14ac:dyDescent="0.25">
      <c r="A1" s="19" t="s">
        <v>155</v>
      </c>
      <c r="B1" s="19"/>
      <c r="C1" s="19"/>
      <c r="D1" s="19"/>
      <c r="E1" s="19"/>
      <c r="F1" s="19"/>
      <c r="G1" s="24"/>
    </row>
    <row r="2" spans="1:20" x14ac:dyDescent="0.25">
      <c r="A2" s="108" t="s">
        <v>227</v>
      </c>
      <c r="B2" s="19"/>
      <c r="C2" s="19"/>
      <c r="D2" s="19"/>
      <c r="E2" s="19"/>
      <c r="F2" s="19"/>
      <c r="G2" s="24"/>
    </row>
    <row r="3" spans="1:20" x14ac:dyDescent="0.25">
      <c r="A3" s="19"/>
      <c r="B3" s="19"/>
      <c r="C3" s="19"/>
      <c r="D3" s="19"/>
      <c r="E3" s="19"/>
      <c r="F3" s="19"/>
      <c r="G3" s="24"/>
    </row>
    <row r="4" spans="1:20" x14ac:dyDescent="0.25">
      <c r="A4" s="20"/>
      <c r="B4" s="20"/>
      <c r="C4" s="20"/>
      <c r="D4" s="20"/>
      <c r="E4" s="20"/>
      <c r="F4" s="22"/>
      <c r="G4" s="21" t="s">
        <v>55</v>
      </c>
    </row>
    <row r="5" spans="1:20" s="18" customFormat="1" ht="75" customHeight="1" x14ac:dyDescent="0.25">
      <c r="A5" s="63" t="s">
        <v>141</v>
      </c>
      <c r="B5" s="64" t="s">
        <v>104</v>
      </c>
      <c r="C5" s="64" t="s">
        <v>9</v>
      </c>
      <c r="D5" s="64" t="s">
        <v>10</v>
      </c>
      <c r="E5" s="112" t="s">
        <v>105</v>
      </c>
      <c r="F5" s="64" t="s">
        <v>11</v>
      </c>
      <c r="G5" s="64" t="s">
        <v>3</v>
      </c>
      <c r="H5" s="82"/>
      <c r="I5" s="82"/>
      <c r="J5" s="82"/>
      <c r="K5" s="82"/>
      <c r="L5" s="82"/>
      <c r="M5" s="82"/>
      <c r="N5" s="82"/>
      <c r="O5" s="82"/>
      <c r="P5" s="82"/>
      <c r="Q5" s="82"/>
      <c r="R5" s="82"/>
      <c r="S5" s="82"/>
      <c r="T5" s="82"/>
    </row>
    <row r="6" spans="1:20" ht="12.9" customHeight="1" x14ac:dyDescent="0.25">
      <c r="A6" s="30"/>
      <c r="B6" s="71"/>
      <c r="C6" s="71"/>
      <c r="D6" s="71"/>
      <c r="E6" s="71"/>
      <c r="F6" s="71"/>
      <c r="G6" s="71"/>
      <c r="H6" s="83"/>
      <c r="I6" s="83"/>
      <c r="J6" s="87"/>
    </row>
    <row r="7" spans="1:20" ht="12.9" customHeight="1" x14ac:dyDescent="0.25">
      <c r="A7" s="55" t="s">
        <v>132</v>
      </c>
      <c r="B7" s="56">
        <v>50.689999999999991</v>
      </c>
      <c r="C7" s="56">
        <v>4019.8859435674772</v>
      </c>
      <c r="D7" s="56">
        <v>5951.76</v>
      </c>
      <c r="E7" s="186">
        <f>B7+C7+D7</f>
        <v>10022.335943567477</v>
      </c>
      <c r="F7" s="119">
        <v>1903.1900948334826</v>
      </c>
      <c r="G7" s="56">
        <v>18647.28</v>
      </c>
    </row>
    <row r="8" spans="1:20" ht="12.9" customHeight="1" x14ac:dyDescent="0.25">
      <c r="A8" s="30" t="s">
        <v>133</v>
      </c>
      <c r="B8" s="57">
        <v>77.95</v>
      </c>
      <c r="C8" s="57">
        <v>5016.6147984188547</v>
      </c>
      <c r="D8" s="57">
        <v>5626.0594925634296</v>
      </c>
      <c r="E8" s="191">
        <f t="shared" ref="E8:E17" si="0">B8+C8+D8</f>
        <v>10720.624290982283</v>
      </c>
      <c r="F8" s="115">
        <v>113.06909575621057</v>
      </c>
      <c r="G8" s="57">
        <v>19129.93</v>
      </c>
    </row>
    <row r="9" spans="1:20" ht="12.9" customHeight="1" x14ac:dyDescent="0.25">
      <c r="A9" s="59" t="s">
        <v>134</v>
      </c>
      <c r="B9" s="60">
        <v>44.47974231523871</v>
      </c>
      <c r="C9" s="60">
        <v>5971.8874277590776</v>
      </c>
      <c r="D9" s="60">
        <v>5891.1100000000006</v>
      </c>
      <c r="E9" s="188">
        <f t="shared" si="0"/>
        <v>11907.477170074317</v>
      </c>
      <c r="F9" s="116">
        <v>1605.0394771032873</v>
      </c>
      <c r="G9" s="60">
        <v>23761.75</v>
      </c>
    </row>
    <row r="10" spans="1:20" ht="12.9" customHeight="1" x14ac:dyDescent="0.25">
      <c r="A10" s="30" t="s">
        <v>1</v>
      </c>
      <c r="B10" s="57">
        <v>92.22</v>
      </c>
      <c r="C10" s="57">
        <v>8349.7856706831553</v>
      </c>
      <c r="D10" s="57">
        <v>6103.0310724647752</v>
      </c>
      <c r="E10" s="191">
        <f t="shared" si="0"/>
        <v>14545.03674314793</v>
      </c>
      <c r="F10" s="115">
        <v>121.27899341439888</v>
      </c>
      <c r="G10" s="57">
        <v>34966.156000000003</v>
      </c>
    </row>
    <row r="11" spans="1:20" ht="12.9" customHeight="1" x14ac:dyDescent="0.25">
      <c r="A11" s="59" t="s">
        <v>135</v>
      </c>
      <c r="B11" s="60">
        <v>73.81</v>
      </c>
      <c r="C11" s="60">
        <v>4479.3679237879724</v>
      </c>
      <c r="D11" s="60">
        <v>4329.7700000000004</v>
      </c>
      <c r="E11" s="188">
        <f t="shared" si="0"/>
        <v>8882.9479237879732</v>
      </c>
      <c r="F11" s="116">
        <v>1507.9572035278152</v>
      </c>
      <c r="G11" s="60">
        <v>16766.129999999997</v>
      </c>
    </row>
    <row r="12" spans="1:20" ht="12.9" customHeight="1" x14ac:dyDescent="0.25">
      <c r="A12" s="30" t="s">
        <v>136</v>
      </c>
      <c r="B12" s="57">
        <v>45.548999999999992</v>
      </c>
      <c r="C12" s="57">
        <v>5664.2965794277052</v>
      </c>
      <c r="D12" s="57">
        <v>2916.67</v>
      </c>
      <c r="E12" s="191">
        <f t="shared" si="0"/>
        <v>8626.5155794277052</v>
      </c>
      <c r="F12" s="115">
        <v>1714.7588678673301</v>
      </c>
      <c r="G12" s="57">
        <v>18398.248</v>
      </c>
    </row>
    <row r="13" spans="1:20" ht="12.9" customHeight="1" x14ac:dyDescent="0.25">
      <c r="A13" s="59" t="s">
        <v>137</v>
      </c>
      <c r="B13" s="60">
        <v>26.481999999999999</v>
      </c>
      <c r="C13" s="60">
        <v>3784.50519211965</v>
      </c>
      <c r="D13" s="60">
        <v>2431.08</v>
      </c>
      <c r="E13" s="188">
        <f t="shared" si="0"/>
        <v>6242.0671921196499</v>
      </c>
      <c r="F13" s="116">
        <v>1008.0676964620866</v>
      </c>
      <c r="G13" s="60">
        <v>12818.44</v>
      </c>
    </row>
    <row r="14" spans="1:20" ht="12.9" customHeight="1" x14ac:dyDescent="0.25">
      <c r="A14" s="30" t="s">
        <v>138</v>
      </c>
      <c r="B14" s="57">
        <v>23.799999999999997</v>
      </c>
      <c r="C14" s="57">
        <v>3970.8260959999998</v>
      </c>
      <c r="D14" s="57">
        <v>4438.9900000000007</v>
      </c>
      <c r="E14" s="191">
        <f t="shared" si="0"/>
        <v>8433.6160960000016</v>
      </c>
      <c r="F14" s="115">
        <v>56.203792000000021</v>
      </c>
      <c r="G14" s="57">
        <v>16696.106</v>
      </c>
    </row>
    <row r="15" spans="1:20" ht="12.9" customHeight="1" x14ac:dyDescent="0.25">
      <c r="A15" s="59" t="s">
        <v>139</v>
      </c>
      <c r="B15" s="60">
        <v>50.908000000000001</v>
      </c>
      <c r="C15" s="60">
        <v>3632.3706880000004</v>
      </c>
      <c r="D15" s="60">
        <v>4657.0999999999995</v>
      </c>
      <c r="E15" s="188">
        <f t="shared" si="0"/>
        <v>8340.3786880000007</v>
      </c>
      <c r="F15" s="116">
        <v>458.11281599999984</v>
      </c>
      <c r="G15" s="60">
        <v>16013.878000000001</v>
      </c>
    </row>
    <row r="16" spans="1:20" ht="12.9" customHeight="1" x14ac:dyDescent="0.25">
      <c r="A16" s="30" t="s">
        <v>85</v>
      </c>
      <c r="B16" s="57">
        <v>85.965000000000003</v>
      </c>
      <c r="C16" s="57">
        <v>4595.1982110188173</v>
      </c>
      <c r="D16" s="57">
        <v>5495.8089999999993</v>
      </c>
      <c r="E16" s="191">
        <f t="shared" si="0"/>
        <v>10176.972211018816</v>
      </c>
      <c r="F16" s="115">
        <v>4.2880740000003925</v>
      </c>
      <c r="G16" s="57">
        <v>17831.983</v>
      </c>
    </row>
    <row r="17" spans="1:20" ht="12.9" customHeight="1" x14ac:dyDescent="0.25">
      <c r="A17" s="59" t="s">
        <v>140</v>
      </c>
      <c r="B17" s="60">
        <v>39.889999999999993</v>
      </c>
      <c r="C17" s="60">
        <v>4636.3346704044334</v>
      </c>
      <c r="D17" s="60">
        <v>3953.6678930836133</v>
      </c>
      <c r="E17" s="188">
        <f t="shared" si="0"/>
        <v>8629.892563488047</v>
      </c>
      <c r="F17" s="116">
        <v>209.44636458999616</v>
      </c>
      <c r="G17" s="60">
        <v>18803.39</v>
      </c>
    </row>
    <row r="18" spans="1:20" ht="12.9" customHeight="1" x14ac:dyDescent="0.25">
      <c r="A18" s="209"/>
      <c r="B18" s="210"/>
      <c r="C18" s="210"/>
      <c r="D18" s="210"/>
      <c r="E18" s="218"/>
      <c r="F18" s="210"/>
      <c r="G18" s="210"/>
      <c r="H18" s="14"/>
      <c r="I18" s="14"/>
      <c r="J18" s="14"/>
      <c r="K18" s="14"/>
      <c r="L18" s="14"/>
      <c r="M18" s="14"/>
      <c r="N18" s="14"/>
      <c r="O18" s="14"/>
      <c r="P18" s="14"/>
      <c r="Q18" s="14"/>
      <c r="R18" s="14"/>
      <c r="S18" s="14"/>
      <c r="T18" s="14"/>
    </row>
    <row r="19" spans="1:20" ht="12.9" customHeight="1" x14ac:dyDescent="0.25">
      <c r="A19" s="212" t="s">
        <v>0</v>
      </c>
      <c r="B19" s="213">
        <f t="shared" ref="B19:G19" si="1">B7+B8+B10+B14+B15+B17</f>
        <v>335.45799999999997</v>
      </c>
      <c r="C19" s="213">
        <f t="shared" si="1"/>
        <v>29625.817867073922</v>
      </c>
      <c r="D19" s="213">
        <f t="shared" si="1"/>
        <v>30730.608458111819</v>
      </c>
      <c r="E19" s="214">
        <f t="shared" si="1"/>
        <v>60691.884325185732</v>
      </c>
      <c r="F19" s="213">
        <f t="shared" si="1"/>
        <v>2861.3011565940878</v>
      </c>
      <c r="G19" s="213">
        <f t="shared" si="1"/>
        <v>124256.74</v>
      </c>
      <c r="H19" s="14"/>
      <c r="I19" s="14"/>
      <c r="J19" s="14"/>
      <c r="K19" s="14"/>
      <c r="L19" s="14"/>
      <c r="M19" s="14"/>
      <c r="N19" s="14"/>
      <c r="O19" s="14"/>
      <c r="P19" s="14"/>
      <c r="Q19" s="14"/>
      <c r="R19" s="14"/>
      <c r="S19" s="14"/>
      <c r="T19" s="14"/>
    </row>
    <row r="20" spans="1:20" ht="12.9" customHeight="1" x14ac:dyDescent="0.25">
      <c r="A20" s="209" t="s">
        <v>2</v>
      </c>
      <c r="B20" s="215">
        <f t="shared" ref="B20:G20" si="2">B11+B12</f>
        <v>119.35899999999999</v>
      </c>
      <c r="C20" s="215">
        <f t="shared" si="2"/>
        <v>10143.664503215678</v>
      </c>
      <c r="D20" s="215">
        <f t="shared" si="2"/>
        <v>7246.4400000000005</v>
      </c>
      <c r="E20" s="211">
        <f t="shared" si="2"/>
        <v>17509.46350321568</v>
      </c>
      <c r="F20" s="215">
        <f t="shared" si="2"/>
        <v>3222.7160713951453</v>
      </c>
      <c r="G20" s="215">
        <f t="shared" si="2"/>
        <v>35164.377999999997</v>
      </c>
      <c r="H20" s="14"/>
      <c r="I20" s="14"/>
      <c r="J20" s="14"/>
      <c r="K20" s="14"/>
      <c r="L20" s="14"/>
      <c r="M20" s="14"/>
      <c r="N20" s="14"/>
      <c r="O20" s="14"/>
      <c r="P20" s="14"/>
      <c r="Q20" s="14"/>
      <c r="R20" s="14"/>
      <c r="S20" s="14"/>
      <c r="T20" s="14"/>
    </row>
    <row r="21" spans="1:20" ht="12.9" customHeight="1" x14ac:dyDescent="0.25">
      <c r="A21" s="212"/>
      <c r="B21" s="213"/>
      <c r="C21" s="213"/>
      <c r="D21" s="213"/>
      <c r="E21" s="214"/>
      <c r="F21" s="213"/>
      <c r="G21" s="213"/>
      <c r="H21" s="14"/>
      <c r="I21" s="14"/>
      <c r="J21" s="14"/>
      <c r="K21" s="14"/>
      <c r="L21" s="14"/>
      <c r="M21" s="14"/>
      <c r="N21" s="14"/>
      <c r="O21" s="14"/>
      <c r="P21" s="14"/>
      <c r="Q21" s="14"/>
      <c r="R21" s="14"/>
      <c r="S21" s="14"/>
      <c r="T21" s="14"/>
    </row>
    <row r="22" spans="1:20" ht="12.9" customHeight="1" x14ac:dyDescent="0.25">
      <c r="A22" s="65" t="s">
        <v>5</v>
      </c>
      <c r="B22" s="66">
        <f t="shared" ref="B22:G22" si="3">SUM(B7:B17)</f>
        <v>611.74374231523871</v>
      </c>
      <c r="C22" s="66">
        <f t="shared" si="3"/>
        <v>54121.073201187144</v>
      </c>
      <c r="D22" s="66">
        <f t="shared" si="3"/>
        <v>51795.047458111818</v>
      </c>
      <c r="E22" s="190">
        <f t="shared" si="3"/>
        <v>106527.86440161419</v>
      </c>
      <c r="F22" s="66">
        <f t="shared" si="3"/>
        <v>8701.4124755546072</v>
      </c>
      <c r="G22" s="66">
        <f t="shared" si="3"/>
        <v>213833.29100000003</v>
      </c>
    </row>
    <row r="23" spans="1:20" s="81" customFormat="1" x14ac:dyDescent="0.25">
      <c r="A23" s="78"/>
      <c r="B23" s="78"/>
      <c r="C23" s="78"/>
      <c r="D23" s="83"/>
      <c r="E23" s="83"/>
      <c r="F23" s="83"/>
      <c r="G23" s="83"/>
    </row>
    <row r="24" spans="1:20" s="81" customFormat="1" x14ac:dyDescent="0.25">
      <c r="A24" s="78" t="s">
        <v>8</v>
      </c>
      <c r="B24" s="84"/>
      <c r="C24" s="84"/>
      <c r="D24" s="84"/>
      <c r="E24" s="84"/>
      <c r="F24" s="84"/>
      <c r="G24" s="84"/>
    </row>
    <row r="25" spans="1:20" s="81" customFormat="1" x14ac:dyDescent="0.25">
      <c r="A25" s="78"/>
      <c r="B25" s="84"/>
      <c r="C25" s="84"/>
      <c r="D25" s="84"/>
      <c r="E25" s="84"/>
      <c r="F25" s="84"/>
      <c r="G25" s="84"/>
    </row>
    <row r="26" spans="1:20" s="81" customFormat="1" x14ac:dyDescent="0.25">
      <c r="A26" s="92" t="s">
        <v>216</v>
      </c>
    </row>
    <row r="27" spans="1:20" s="81" customFormat="1" x14ac:dyDescent="0.25">
      <c r="A27" s="81" t="s">
        <v>217</v>
      </c>
    </row>
    <row r="28" spans="1:20" s="81" customFormat="1" x14ac:dyDescent="0.25"/>
    <row r="41" spans="2:7" x14ac:dyDescent="0.25">
      <c r="B41" s="134"/>
      <c r="C41" s="134"/>
      <c r="D41" s="134"/>
      <c r="E41" s="134"/>
      <c r="F41" s="134"/>
      <c r="G41" s="134"/>
    </row>
    <row r="42" spans="2:7" x14ac:dyDescent="0.25">
      <c r="B42" s="134"/>
      <c r="C42" s="134"/>
      <c r="D42" s="134"/>
      <c r="E42" s="134"/>
      <c r="F42" s="134"/>
      <c r="G42" s="134"/>
    </row>
    <row r="43" spans="2:7" x14ac:dyDescent="0.25">
      <c r="B43" s="134"/>
      <c r="C43" s="134"/>
      <c r="D43" s="134"/>
      <c r="E43" s="134"/>
      <c r="F43" s="134"/>
      <c r="G43" s="134"/>
    </row>
    <row r="44" spans="2:7" x14ac:dyDescent="0.25">
      <c r="B44" s="134"/>
      <c r="C44" s="134"/>
      <c r="D44" s="134"/>
      <c r="E44" s="134"/>
      <c r="F44" s="134"/>
      <c r="G44" s="134"/>
    </row>
    <row r="45" spans="2:7" x14ac:dyDescent="0.25">
      <c r="B45" s="134"/>
      <c r="C45" s="134"/>
      <c r="D45" s="134"/>
      <c r="E45" s="134"/>
      <c r="F45" s="134"/>
      <c r="G45" s="134"/>
    </row>
    <row r="46" spans="2:7" x14ac:dyDescent="0.25">
      <c r="B46" s="134"/>
      <c r="C46" s="134"/>
      <c r="D46" s="134"/>
      <c r="E46" s="134"/>
      <c r="F46" s="134"/>
      <c r="G46" s="134"/>
    </row>
    <row r="47" spans="2:7" x14ac:dyDescent="0.25">
      <c r="B47" s="134"/>
      <c r="C47" s="134"/>
      <c r="D47" s="134"/>
      <c r="E47" s="134"/>
      <c r="F47" s="134"/>
      <c r="G47" s="134"/>
    </row>
    <row r="48" spans="2:7" x14ac:dyDescent="0.25">
      <c r="B48" s="134"/>
      <c r="C48" s="134"/>
      <c r="D48" s="134"/>
      <c r="E48" s="134"/>
      <c r="F48" s="134"/>
      <c r="G48" s="134"/>
    </row>
    <row r="49" spans="2:7" x14ac:dyDescent="0.25">
      <c r="B49" s="134"/>
      <c r="C49" s="134"/>
      <c r="D49" s="134"/>
      <c r="E49" s="134"/>
      <c r="F49" s="134"/>
      <c r="G49" s="134"/>
    </row>
    <row r="50" spans="2:7" x14ac:dyDescent="0.25">
      <c r="B50" s="134"/>
      <c r="C50" s="134"/>
      <c r="D50" s="134"/>
      <c r="E50" s="134"/>
      <c r="F50" s="134"/>
      <c r="G50" s="134"/>
    </row>
    <row r="51" spans="2:7" x14ac:dyDescent="0.25">
      <c r="B51" s="134"/>
      <c r="C51" s="134"/>
      <c r="D51" s="134"/>
      <c r="E51" s="134"/>
      <c r="F51" s="134"/>
      <c r="G51" s="134"/>
    </row>
    <row r="52" spans="2:7" x14ac:dyDescent="0.25">
      <c r="B52" s="6"/>
      <c r="C52" s="6"/>
      <c r="D52" s="6"/>
    </row>
  </sheetData>
  <phoneticPr fontId="3" type="noConversion"/>
  <conditionalFormatting sqref="B41:D52 E41:G51">
    <cfRule type="cellIs" dxfId="0" priority="1" stopIfTrue="1" operator="equal">
      <formula>TRUE</formula>
    </cfRule>
  </conditionalFormatting>
  <pageMargins left="0.7" right="0.7" top="0.75" bottom="0.75" header="0.3" footer="0.3"/>
  <pageSetup paperSize="9" orientation="landscape" r:id="rId1"/>
  <headerFooter>
    <oddHeader>&amp;L&amp;"Arial,Bold"Quarterly provisional figures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8A26B-3C11-49DD-BE08-5E03107228A5}">
  <sheetPr codeName="Sheet13">
    <pageSetUpPr fitToPage="1"/>
  </sheetPr>
  <dimension ref="A1:U53"/>
  <sheetViews>
    <sheetView showGridLines="0" zoomScale="85" zoomScaleNormal="85" workbookViewId="0"/>
  </sheetViews>
  <sheetFormatPr defaultRowHeight="13.2" x14ac:dyDescent="0.25"/>
  <cols>
    <col min="1" max="1" width="34.44140625" customWidth="1"/>
    <col min="2" max="6" width="17.109375" customWidth="1"/>
    <col min="7" max="7" width="9.5546875" style="84" customWidth="1"/>
    <col min="8" max="8" width="9.109375" style="84" customWidth="1"/>
    <col min="9" max="21" width="9.109375" style="81" customWidth="1"/>
  </cols>
  <sheetData>
    <row r="1" spans="1:21" x14ac:dyDescent="0.25">
      <c r="A1" s="27" t="s">
        <v>156</v>
      </c>
      <c r="B1" s="27"/>
      <c r="C1" s="27"/>
      <c r="D1" s="27"/>
      <c r="E1" s="27"/>
      <c r="F1" s="27"/>
      <c r="G1" s="98"/>
      <c r="H1" s="78"/>
    </row>
    <row r="2" spans="1:21" x14ac:dyDescent="0.25">
      <c r="A2" s="108" t="s">
        <v>227</v>
      </c>
      <c r="B2" s="27"/>
      <c r="C2" s="27"/>
      <c r="D2" s="27"/>
      <c r="E2" s="27"/>
      <c r="F2" s="27"/>
      <c r="G2" s="98"/>
      <c r="H2" s="78"/>
    </row>
    <row r="3" spans="1:21" x14ac:dyDescent="0.25">
      <c r="A3" s="28"/>
      <c r="B3" s="28"/>
      <c r="C3" s="28"/>
      <c r="D3" s="28"/>
      <c r="E3" s="28"/>
      <c r="F3" s="29" t="s">
        <v>56</v>
      </c>
      <c r="G3" s="78"/>
      <c r="H3" s="78"/>
    </row>
    <row r="4" spans="1:21" x14ac:dyDescent="0.25">
      <c r="A4" s="28"/>
      <c r="B4" s="28"/>
      <c r="C4" s="28"/>
      <c r="D4" s="28"/>
      <c r="E4" s="29" t="s">
        <v>79</v>
      </c>
      <c r="F4" s="29" t="s">
        <v>30</v>
      </c>
      <c r="G4" s="78"/>
      <c r="H4" s="78"/>
    </row>
    <row r="5" spans="1:21" s="18" customFormat="1" ht="75" customHeight="1" x14ac:dyDescent="0.25">
      <c r="A5" s="63" t="s">
        <v>141</v>
      </c>
      <c r="B5" s="64" t="s">
        <v>106</v>
      </c>
      <c r="C5" s="64" t="s">
        <v>53</v>
      </c>
      <c r="D5" s="64" t="s">
        <v>54</v>
      </c>
      <c r="E5" s="64" t="s">
        <v>105</v>
      </c>
      <c r="F5" s="64" t="s">
        <v>12</v>
      </c>
      <c r="G5" s="93"/>
      <c r="H5" s="93"/>
      <c r="I5" s="82"/>
      <c r="J5" s="82"/>
      <c r="K5" s="82"/>
      <c r="L5" s="82"/>
      <c r="M5" s="82"/>
      <c r="N5" s="82"/>
      <c r="O5" s="82"/>
      <c r="P5" s="82"/>
      <c r="Q5" s="82"/>
      <c r="R5" s="82"/>
      <c r="S5" s="82"/>
      <c r="T5" s="82"/>
      <c r="U5" s="82"/>
    </row>
    <row r="6" spans="1:21" ht="12.9" customHeight="1" x14ac:dyDescent="0.25">
      <c r="A6" s="30"/>
      <c r="B6" s="71"/>
      <c r="C6" s="71"/>
      <c r="D6" s="71"/>
      <c r="E6" s="71"/>
      <c r="F6" s="71"/>
      <c r="G6" s="85"/>
      <c r="H6" s="83"/>
      <c r="I6" s="86"/>
      <c r="J6" s="83"/>
      <c r="K6" s="87"/>
    </row>
    <row r="7" spans="1:21" ht="12.9" customHeight="1" x14ac:dyDescent="0.25">
      <c r="A7" s="55" t="s">
        <v>132</v>
      </c>
      <c r="B7" s="70">
        <f>100*Table11!B7/Table11!$G7</f>
        <v>0.27183589241969869</v>
      </c>
      <c r="C7" s="70">
        <f>100*Table11!C7/Table11!$G7</f>
        <v>21.557492264649198</v>
      </c>
      <c r="D7" s="70">
        <f>100*Table11!D7/Table11!$G7</f>
        <v>31.917577255235081</v>
      </c>
      <c r="E7" s="197">
        <f>100*Table11!E7/Table11!$G7</f>
        <v>53.746905412303981</v>
      </c>
      <c r="F7" s="70">
        <f>100*Table11!F7/Table11!$G7</f>
        <v>10.206261153548843</v>
      </c>
      <c r="G7" s="83"/>
      <c r="H7" s="99"/>
      <c r="L7" s="127"/>
      <c r="M7" s="127"/>
    </row>
    <row r="8" spans="1:21" ht="12.9" customHeight="1" x14ac:dyDescent="0.25">
      <c r="A8" s="30" t="s">
        <v>133</v>
      </c>
      <c r="B8" s="71">
        <f>100*Table11!B8/Table11!$G8</f>
        <v>0.40747666091825741</v>
      </c>
      <c r="C8" s="71">
        <f>100*Table11!C8/Table11!$G8</f>
        <v>26.22390567251869</v>
      </c>
      <c r="D8" s="71">
        <f>100*Table11!D8/Table11!$G8</f>
        <v>29.409723363145758</v>
      </c>
      <c r="E8" s="198">
        <f>100*Table11!E8/Table11!$G8</f>
        <v>56.041105696582697</v>
      </c>
      <c r="F8" s="71">
        <f>100*Table11!F8/Table11!$G8</f>
        <v>0.59105859643088376</v>
      </c>
      <c r="G8" s="83"/>
      <c r="H8" s="83"/>
      <c r="L8" s="127"/>
      <c r="M8" s="127"/>
    </row>
    <row r="9" spans="1:21" ht="12.9" customHeight="1" x14ac:dyDescent="0.25">
      <c r="A9" s="59" t="s">
        <v>134</v>
      </c>
      <c r="B9" s="67">
        <f>100*Table11!B9/Table11!$G9</f>
        <v>0.18719051549333995</v>
      </c>
      <c r="C9" s="67">
        <f>100*Table11!C9/Table11!$G9</f>
        <v>25.132355267432228</v>
      </c>
      <c r="D9" s="67">
        <f>100*Table11!D9/Table11!$G9</f>
        <v>24.792407966584953</v>
      </c>
      <c r="E9" s="199">
        <f>100*Table11!E9/Table11!$G9</f>
        <v>50.111953749510526</v>
      </c>
      <c r="F9" s="67">
        <f>100*Table11!F9/Table11!$G9</f>
        <v>6.7547191478038755</v>
      </c>
      <c r="G9" s="83"/>
      <c r="H9" s="83"/>
      <c r="L9" s="127"/>
      <c r="M9" s="127"/>
    </row>
    <row r="10" spans="1:21" ht="12.9" customHeight="1" x14ac:dyDescent="0.25">
      <c r="A10" s="30" t="s">
        <v>1</v>
      </c>
      <c r="B10" s="71">
        <f>100*Table11!B10/Table11!$G10</f>
        <v>0.26374074404976056</v>
      </c>
      <c r="C10" s="71">
        <f>100*Table11!C10/Table11!$G10</f>
        <v>23.879621399284368</v>
      </c>
      <c r="D10" s="71">
        <f>100*Table11!D10/Table11!$G10</f>
        <v>17.454109260579788</v>
      </c>
      <c r="E10" s="198">
        <f>100*Table11!E10/Table11!$G10</f>
        <v>41.597471403913914</v>
      </c>
      <c r="F10" s="71">
        <f>100*Table11!F10/Table11!$G10</f>
        <v>0.34684680070179541</v>
      </c>
      <c r="G10" s="83"/>
      <c r="H10" s="83"/>
      <c r="L10" s="127"/>
      <c r="M10" s="127"/>
    </row>
    <row r="11" spans="1:21" ht="12.9" customHeight="1" x14ac:dyDescent="0.25">
      <c r="A11" s="59" t="s">
        <v>135</v>
      </c>
      <c r="B11" s="67">
        <f>100*Table11!B11/Table11!$G11</f>
        <v>0.44023277882254291</v>
      </c>
      <c r="C11" s="67">
        <f>100*Table11!C11/Table11!$G11</f>
        <v>26.716767219316402</v>
      </c>
      <c r="D11" s="67">
        <f>100*Table11!D11/Table11!$G11</f>
        <v>25.824504521914129</v>
      </c>
      <c r="E11" s="199">
        <f>100*Table11!E11/Table11!$G11</f>
        <v>52.981504520053072</v>
      </c>
      <c r="F11" s="67">
        <f>100*Table11!F11/Table11!$G11</f>
        <v>8.994068419652093</v>
      </c>
      <c r="G11" s="83"/>
      <c r="H11" s="83"/>
      <c r="L11" s="127"/>
      <c r="M11" s="127"/>
    </row>
    <row r="12" spans="1:21" ht="12.9" customHeight="1" x14ac:dyDescent="0.25">
      <c r="A12" s="30" t="s">
        <v>136</v>
      </c>
      <c r="B12" s="71">
        <f>100*Table11!B12/Table11!$G12</f>
        <v>0.24757248624977768</v>
      </c>
      <c r="C12" s="71">
        <f>100*Table11!C12/Table11!$G12</f>
        <v>30.787152012668301</v>
      </c>
      <c r="D12" s="71">
        <f>100*Table11!D12/Table11!$G12</f>
        <v>15.852976870406357</v>
      </c>
      <c r="E12" s="198">
        <f>100*Table11!E12/Table11!$G12</f>
        <v>46.887701369324432</v>
      </c>
      <c r="F12" s="71">
        <f>100*Table11!F12/Table11!$G12</f>
        <v>9.3202291210952808</v>
      </c>
      <c r="G12" s="83"/>
      <c r="H12" s="83"/>
      <c r="L12" s="127"/>
      <c r="M12" s="127"/>
    </row>
    <row r="13" spans="1:21" ht="12.9" customHeight="1" x14ac:dyDescent="0.25">
      <c r="A13" s="59" t="s">
        <v>137</v>
      </c>
      <c r="B13" s="67">
        <f>100*Table11!B13/Table11!$G13</f>
        <v>0.2065930019565563</v>
      </c>
      <c r="C13" s="67">
        <f>100*Table11!C13/Table11!$G13</f>
        <v>29.523913924936654</v>
      </c>
      <c r="D13" s="67">
        <f>100*Table11!D13/Table11!$G13</f>
        <v>18.965490340478247</v>
      </c>
      <c r="E13" s="199">
        <f>100*Table11!E13/Table11!$G13</f>
        <v>48.695997267371453</v>
      </c>
      <c r="F13" s="67">
        <f>100*Table11!F13/Table11!$G13</f>
        <v>7.8641995161820519</v>
      </c>
      <c r="G13" s="83"/>
      <c r="H13" s="83"/>
      <c r="L13" s="127"/>
      <c r="M13" s="127"/>
    </row>
    <row r="14" spans="1:21" ht="12.9" customHeight="1" x14ac:dyDescent="0.25">
      <c r="A14" s="30" t="s">
        <v>138</v>
      </c>
      <c r="B14" s="71">
        <f>100*Table11!B14/Table11!$G14</f>
        <v>0.14254820854635203</v>
      </c>
      <c r="C14" s="71">
        <f>100*Table11!C14/Table11!$G14</f>
        <v>23.782947329155672</v>
      </c>
      <c r="D14" s="71">
        <f>100*Table11!D14/Table11!$G14</f>
        <v>26.586977825847541</v>
      </c>
      <c r="E14" s="198">
        <f>100*Table11!E14/Table11!$G14</f>
        <v>50.512473363549574</v>
      </c>
      <c r="F14" s="71">
        <f>100*Table11!F14/Table11!$G14</f>
        <v>0.33662814550889902</v>
      </c>
      <c r="G14" s="83"/>
      <c r="H14" s="83"/>
      <c r="L14" s="127"/>
      <c r="M14" s="127"/>
    </row>
    <row r="15" spans="1:21" ht="12.9" customHeight="1" x14ac:dyDescent="0.25">
      <c r="A15" s="59" t="s">
        <v>139</v>
      </c>
      <c r="B15" s="67">
        <f>100*Table11!B15/Table11!$G15</f>
        <v>0.31789926212751213</v>
      </c>
      <c r="C15" s="67">
        <f>100*Table11!C15/Table11!$G15</f>
        <v>22.682642443010998</v>
      </c>
      <c r="D15" s="67">
        <f>100*Table11!D15/Table11!$G15</f>
        <v>29.081650303567937</v>
      </c>
      <c r="E15" s="199">
        <f>100*Table11!E15/Table11!$G15</f>
        <v>52.08219200870645</v>
      </c>
      <c r="F15" s="67">
        <f>100*Table11!F15/Table11!$G15</f>
        <v>2.8607237797115719</v>
      </c>
      <c r="G15" s="83"/>
      <c r="H15" s="83"/>
      <c r="L15" s="127"/>
      <c r="M15" s="127"/>
    </row>
    <row r="16" spans="1:21" ht="12.9" customHeight="1" x14ac:dyDescent="0.25">
      <c r="A16" s="30" t="s">
        <v>85</v>
      </c>
      <c r="B16" s="71">
        <f>100*Table11!B16/Table11!$G16</f>
        <v>0.48208323213408177</v>
      </c>
      <c r="C16" s="71">
        <f>100*Table11!C16/Table11!$G16</f>
        <v>25.769417854530353</v>
      </c>
      <c r="D16" s="71">
        <f>100*Table11!D16/Table11!$G16</f>
        <v>30.819954236160942</v>
      </c>
      <c r="E16" s="198">
        <f>100*Table11!E16/Table11!$G16</f>
        <v>57.071455322825372</v>
      </c>
      <c r="F16" s="71">
        <f>100*Table11!F16/Table11!$G16</f>
        <v>2.4047095603446866E-2</v>
      </c>
      <c r="G16" s="83"/>
      <c r="H16" s="83"/>
      <c r="L16" s="127"/>
      <c r="M16" s="127"/>
    </row>
    <row r="17" spans="1:13" ht="12.9" customHeight="1" x14ac:dyDescent="0.25">
      <c r="A17" s="59" t="s">
        <v>140</v>
      </c>
      <c r="B17" s="67">
        <f>100*Table11!B17/Table11!$G17</f>
        <v>0.21214259769116098</v>
      </c>
      <c r="C17" s="67">
        <f>100*Table11!C17/Table11!$G17</f>
        <v>24.656908517051626</v>
      </c>
      <c r="D17" s="67">
        <f>100*Table11!D17/Table11!$G17</f>
        <v>21.026356912682306</v>
      </c>
      <c r="E17" s="199">
        <f>100*Table11!E17/Table11!$G17</f>
        <v>45.895408027425091</v>
      </c>
      <c r="F17" s="67">
        <f>100*Table11!F17/Table11!$G17</f>
        <v>1.1138755543016241</v>
      </c>
      <c r="G17" s="83"/>
      <c r="H17" s="83"/>
      <c r="L17" s="127"/>
      <c r="M17" s="127"/>
    </row>
    <row r="18" spans="1:13" ht="12.9" customHeight="1" x14ac:dyDescent="0.25">
      <c r="A18" s="123"/>
      <c r="B18" s="71"/>
      <c r="C18" s="71"/>
      <c r="D18" s="71"/>
      <c r="E18" s="198"/>
      <c r="F18" s="71"/>
      <c r="G18" s="83"/>
      <c r="H18" s="83"/>
    </row>
    <row r="19" spans="1:13" ht="12.9" customHeight="1" x14ac:dyDescent="0.25">
      <c r="A19" s="212" t="s">
        <v>0</v>
      </c>
      <c r="B19" s="67">
        <f>100*Table11!B19/Table11!$G19</f>
        <v>0.2699716731663811</v>
      </c>
      <c r="C19" s="67">
        <f>100*Table11!C19/Table11!$G19</f>
        <v>23.842423249695685</v>
      </c>
      <c r="D19" s="67">
        <f>100*Table11!D19/Table11!$G19</f>
        <v>24.731542496698221</v>
      </c>
      <c r="E19" s="199">
        <f>100*Table11!E19/Table11!$G19</f>
        <v>48.843937419560284</v>
      </c>
      <c r="F19" s="67">
        <f>100*Table11!F19/Table11!$G19</f>
        <v>2.3027331608684469</v>
      </c>
      <c r="G19" s="83"/>
      <c r="H19" s="83"/>
    </row>
    <row r="20" spans="1:13" ht="12.9" customHeight="1" x14ac:dyDescent="0.25">
      <c r="A20" s="224" t="s">
        <v>2</v>
      </c>
      <c r="B20" s="71">
        <f>100*Table11!B20/Table11!$G20</f>
        <v>0.33943156907254268</v>
      </c>
      <c r="C20" s="71">
        <f>100*Table11!C20/Table11!$G20</f>
        <v>28.84642095252098</v>
      </c>
      <c r="D20" s="71">
        <f>100*Table11!D20/Table11!$G20</f>
        <v>20.607331658191139</v>
      </c>
      <c r="E20" s="198">
        <f>100*Table11!E20/Table11!$G20</f>
        <v>49.793184179784674</v>
      </c>
      <c r="F20" s="71">
        <f>100*Table11!F20/Table11!$G20</f>
        <v>9.1647179750915697</v>
      </c>
      <c r="G20" s="83"/>
      <c r="H20" s="83"/>
    </row>
    <row r="21" spans="1:13" ht="12.9" customHeight="1" x14ac:dyDescent="0.25">
      <c r="A21" s="62"/>
      <c r="B21" s="67"/>
      <c r="C21" s="67"/>
      <c r="D21" s="67"/>
      <c r="E21" s="199"/>
      <c r="F21" s="67"/>
      <c r="G21" s="83"/>
      <c r="H21" s="83"/>
    </row>
    <row r="22" spans="1:13" ht="12.9" customHeight="1" x14ac:dyDescent="0.25">
      <c r="A22" s="65" t="s">
        <v>5</v>
      </c>
      <c r="B22" s="72">
        <f>100*Table11!B22/Table11!$G22</f>
        <v>0.28608442560762842</v>
      </c>
      <c r="C22" s="72">
        <f>100*Table11!C22/Table11!$G22</f>
        <v>25.30993791850079</v>
      </c>
      <c r="D22" s="72">
        <f>100*Table11!D22/Table11!$G22</f>
        <v>24.222162608960556</v>
      </c>
      <c r="E22" s="201">
        <f>100*Table11!E22/Table11!$G22</f>
        <v>49.818184953068972</v>
      </c>
      <c r="F22" s="72">
        <f>100*Table11!F22/Table11!$G22</f>
        <v>4.0692505993159909</v>
      </c>
      <c r="G22" s="83"/>
      <c r="H22" s="83"/>
    </row>
    <row r="23" spans="1:13" s="81" customFormat="1" x14ac:dyDescent="0.25">
      <c r="A23" s="78"/>
      <c r="B23" s="78"/>
      <c r="C23" s="78"/>
      <c r="D23" s="83"/>
      <c r="E23" s="83"/>
      <c r="F23" s="83"/>
      <c r="G23" s="83"/>
      <c r="H23" s="83"/>
    </row>
    <row r="24" spans="1:13" s="81" customFormat="1" x14ac:dyDescent="0.25">
      <c r="A24" s="78" t="s">
        <v>8</v>
      </c>
      <c r="B24" s="78"/>
      <c r="C24" s="78"/>
      <c r="D24" s="83"/>
      <c r="E24" s="83"/>
      <c r="F24" s="83"/>
      <c r="G24" s="83"/>
      <c r="H24" s="83"/>
    </row>
    <row r="25" spans="1:13" s="81" customFormat="1" x14ac:dyDescent="0.25">
      <c r="A25" s="78"/>
      <c r="B25" s="78"/>
      <c r="C25" s="78"/>
      <c r="D25" s="83"/>
      <c r="E25" s="83"/>
      <c r="F25" s="83"/>
      <c r="G25" s="83"/>
      <c r="H25" s="83"/>
    </row>
    <row r="26" spans="1:13" s="81" customFormat="1" x14ac:dyDescent="0.25">
      <c r="A26" s="83" t="s">
        <v>122</v>
      </c>
      <c r="B26" s="83"/>
      <c r="C26" s="83"/>
      <c r="D26" s="83"/>
      <c r="E26" s="83"/>
      <c r="F26" s="83"/>
      <c r="G26" s="83"/>
      <c r="H26" s="83"/>
    </row>
    <row r="27" spans="1:13" s="81" customFormat="1" x14ac:dyDescent="0.25">
      <c r="A27" s="92" t="s">
        <v>215</v>
      </c>
      <c r="B27" s="92"/>
      <c r="C27" s="92"/>
      <c r="D27" s="92"/>
      <c r="E27" s="92"/>
      <c r="F27" s="92"/>
      <c r="G27" s="92"/>
      <c r="H27" s="92"/>
    </row>
    <row r="28" spans="1:13" s="81" customFormat="1" x14ac:dyDescent="0.25">
      <c r="A28" s="78" t="s">
        <v>123</v>
      </c>
      <c r="B28" s="78"/>
      <c r="C28" s="84"/>
      <c r="D28" s="84"/>
      <c r="E28" s="84"/>
      <c r="F28" s="84"/>
      <c r="G28" s="84"/>
      <c r="H28" s="84"/>
    </row>
    <row r="29" spans="1:13" s="81" customFormat="1" x14ac:dyDescent="0.25">
      <c r="A29" s="84"/>
      <c r="B29" s="84"/>
      <c r="C29" s="84"/>
      <c r="D29" s="84"/>
      <c r="E29" s="84"/>
      <c r="F29" s="84"/>
      <c r="G29" s="84"/>
      <c r="H29" s="84"/>
    </row>
    <row r="30" spans="1:13" s="81" customFormat="1" x14ac:dyDescent="0.25">
      <c r="A30" s="92"/>
      <c r="B30" s="84"/>
      <c r="C30" s="84"/>
      <c r="D30" s="84"/>
      <c r="E30" s="84"/>
      <c r="F30" s="84"/>
      <c r="G30" s="84"/>
      <c r="H30" s="84"/>
    </row>
    <row r="31" spans="1:13" s="81" customFormat="1" x14ac:dyDescent="0.25">
      <c r="B31" s="135"/>
      <c r="C31" s="135"/>
      <c r="D31" s="135"/>
      <c r="E31" s="135"/>
      <c r="F31" s="135"/>
      <c r="G31" s="84"/>
      <c r="H31" s="84"/>
    </row>
    <row r="32" spans="1:13" s="81" customFormat="1" x14ac:dyDescent="0.25">
      <c r="B32" s="135"/>
      <c r="C32" s="135"/>
      <c r="D32" s="135"/>
      <c r="E32" s="135"/>
      <c r="F32" s="135"/>
      <c r="G32" s="84"/>
      <c r="H32" s="84"/>
    </row>
    <row r="33" spans="2:8" s="81" customFormat="1" x14ac:dyDescent="0.25">
      <c r="B33" s="135"/>
      <c r="C33" s="135"/>
      <c r="D33" s="135"/>
      <c r="E33" s="135"/>
      <c r="F33" s="135"/>
      <c r="G33" s="84"/>
      <c r="H33" s="84"/>
    </row>
    <row r="34" spans="2:8" s="81" customFormat="1" x14ac:dyDescent="0.25">
      <c r="B34" s="135"/>
      <c r="C34" s="135"/>
      <c r="D34" s="135"/>
      <c r="E34" s="135"/>
      <c r="F34" s="135"/>
      <c r="G34" s="84"/>
      <c r="H34" s="84"/>
    </row>
    <row r="35" spans="2:8" s="81" customFormat="1" x14ac:dyDescent="0.25">
      <c r="B35" s="135"/>
      <c r="C35" s="135"/>
      <c r="D35" s="135"/>
      <c r="E35" s="135"/>
      <c r="F35" s="135"/>
      <c r="G35" s="84"/>
      <c r="H35" s="84"/>
    </row>
    <row r="36" spans="2:8" s="81" customFormat="1" x14ac:dyDescent="0.25">
      <c r="B36" s="135"/>
      <c r="C36" s="135"/>
      <c r="D36" s="135"/>
      <c r="E36" s="135"/>
      <c r="F36" s="135"/>
      <c r="G36" s="84"/>
      <c r="H36" s="84"/>
    </row>
    <row r="37" spans="2:8" s="81" customFormat="1" x14ac:dyDescent="0.25">
      <c r="B37" s="135"/>
      <c r="C37" s="135"/>
      <c r="D37" s="135"/>
      <c r="E37" s="135"/>
      <c r="F37" s="135"/>
      <c r="G37" s="84"/>
      <c r="H37" s="84"/>
    </row>
    <row r="38" spans="2:8" s="81" customFormat="1" x14ac:dyDescent="0.25">
      <c r="B38" s="135"/>
      <c r="C38" s="135"/>
      <c r="D38" s="135"/>
      <c r="E38" s="135"/>
      <c r="F38" s="135"/>
      <c r="G38" s="84"/>
      <c r="H38" s="84"/>
    </row>
    <row r="39" spans="2:8" s="81" customFormat="1" x14ac:dyDescent="0.25">
      <c r="B39" s="135"/>
      <c r="C39" s="135"/>
      <c r="D39" s="135"/>
      <c r="E39" s="135"/>
      <c r="F39" s="135"/>
      <c r="G39" s="84"/>
      <c r="H39" s="84"/>
    </row>
    <row r="40" spans="2:8" s="81" customFormat="1" x14ac:dyDescent="0.25">
      <c r="B40" s="135"/>
      <c r="C40" s="135"/>
      <c r="D40" s="135"/>
      <c r="E40" s="135"/>
      <c r="F40" s="135"/>
      <c r="G40" s="84"/>
      <c r="H40" s="84"/>
    </row>
    <row r="41" spans="2:8" s="81" customFormat="1" x14ac:dyDescent="0.25">
      <c r="B41" s="135"/>
      <c r="C41" s="135"/>
      <c r="D41" s="135"/>
      <c r="E41" s="135"/>
      <c r="F41" s="135"/>
      <c r="G41" s="84"/>
      <c r="H41" s="84"/>
    </row>
    <row r="42" spans="2:8" s="81" customFormat="1" x14ac:dyDescent="0.25">
      <c r="B42" s="136"/>
      <c r="C42" s="136"/>
      <c r="D42" s="136"/>
      <c r="E42" s="136"/>
      <c r="F42" s="136"/>
      <c r="G42" s="84"/>
      <c r="H42" s="84"/>
    </row>
    <row r="43" spans="2:8" s="81" customFormat="1" x14ac:dyDescent="0.25">
      <c r="B43" s="136"/>
      <c r="C43" s="136"/>
      <c r="D43" s="136"/>
      <c r="E43" s="136"/>
      <c r="F43" s="136"/>
      <c r="G43" s="84"/>
      <c r="H43" s="84"/>
    </row>
    <row r="44" spans="2:8" x14ac:dyDescent="0.25">
      <c r="B44" s="136"/>
      <c r="C44" s="136"/>
      <c r="D44" s="136"/>
      <c r="E44" s="136"/>
      <c r="F44" s="136"/>
    </row>
    <row r="45" spans="2:8" x14ac:dyDescent="0.25">
      <c r="B45" s="136"/>
      <c r="C45" s="136"/>
      <c r="D45" s="136"/>
      <c r="E45" s="136"/>
      <c r="F45" s="136"/>
    </row>
    <row r="46" spans="2:8" x14ac:dyDescent="0.25">
      <c r="B46" s="136"/>
      <c r="C46" s="136"/>
      <c r="D46" s="136"/>
      <c r="E46" s="136"/>
      <c r="F46" s="136"/>
    </row>
    <row r="47" spans="2:8" x14ac:dyDescent="0.25">
      <c r="B47" s="136"/>
      <c r="C47" s="136"/>
      <c r="D47" s="136"/>
      <c r="E47" s="136"/>
      <c r="F47" s="136"/>
    </row>
    <row r="48" spans="2:8" x14ac:dyDescent="0.25">
      <c r="B48" s="136"/>
      <c r="C48" s="136"/>
      <c r="D48" s="136"/>
      <c r="E48" s="136"/>
      <c r="F48" s="136"/>
    </row>
    <row r="49" spans="2:6" x14ac:dyDescent="0.25">
      <c r="B49" s="136"/>
      <c r="C49" s="136"/>
      <c r="D49" s="136"/>
      <c r="E49" s="136"/>
      <c r="F49" s="136"/>
    </row>
    <row r="50" spans="2:6" x14ac:dyDescent="0.25">
      <c r="B50" s="136"/>
      <c r="C50" s="136"/>
      <c r="D50" s="136"/>
      <c r="E50" s="136"/>
      <c r="F50" s="136"/>
    </row>
    <row r="51" spans="2:6" x14ac:dyDescent="0.25">
      <c r="B51" s="136"/>
      <c r="C51" s="136"/>
      <c r="D51" s="136"/>
      <c r="E51" s="136"/>
      <c r="F51" s="136"/>
    </row>
    <row r="52" spans="2:6" x14ac:dyDescent="0.25">
      <c r="B52" s="136"/>
      <c r="C52" s="136"/>
      <c r="D52" s="136"/>
      <c r="E52" s="136"/>
      <c r="F52" s="136"/>
    </row>
    <row r="53" spans="2:6" x14ac:dyDescent="0.25">
      <c r="B53" s="136"/>
      <c r="C53" s="136"/>
      <c r="D53" s="136"/>
    </row>
  </sheetData>
  <phoneticPr fontId="3" type="noConversion"/>
  <pageMargins left="0.7" right="0.7" top="0.75" bottom="0.75" header="0.3" footer="0.3"/>
  <pageSetup paperSize="9" orientation="landscape" r:id="rId1"/>
  <headerFooter>
    <oddHeader>&amp;L&amp;"Arial,Bold"Quarterly provisional figures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D8DDD-3C8A-48E6-9A68-50C6C1717F13}">
  <sheetPr codeName="Sheet14">
    <pageSetUpPr fitToPage="1"/>
  </sheetPr>
  <dimension ref="A1:L41"/>
  <sheetViews>
    <sheetView showGridLines="0" zoomScale="85" zoomScaleNormal="85" workbookViewId="0"/>
  </sheetViews>
  <sheetFormatPr defaultRowHeight="13.2" x14ac:dyDescent="0.25"/>
  <cols>
    <col min="1" max="1" width="34.44140625" customWidth="1"/>
    <col min="2" max="2" width="17.109375" customWidth="1"/>
    <col min="3" max="5" width="17.109375" style="2" customWidth="1"/>
    <col min="6" max="11" width="9.109375" style="81" customWidth="1"/>
    <col min="12" max="12" width="9.109375" style="76" customWidth="1"/>
  </cols>
  <sheetData>
    <row r="1" spans="1:12" x14ac:dyDescent="0.25">
      <c r="A1" s="19" t="s">
        <v>157</v>
      </c>
      <c r="B1" s="19"/>
      <c r="C1" s="19"/>
      <c r="D1" s="19"/>
      <c r="E1" s="24"/>
    </row>
    <row r="2" spans="1:12" x14ac:dyDescent="0.25">
      <c r="A2" s="108" t="s">
        <v>227</v>
      </c>
      <c r="B2" s="19"/>
      <c r="C2" s="19"/>
      <c r="D2" s="19"/>
      <c r="E2" s="24"/>
    </row>
    <row r="3" spans="1:12" x14ac:dyDescent="0.25">
      <c r="A3" s="20"/>
      <c r="B3" s="20"/>
      <c r="C3" s="26"/>
      <c r="D3" s="26"/>
      <c r="E3" s="21" t="s">
        <v>57</v>
      </c>
    </row>
    <row r="4" spans="1:12" x14ac:dyDescent="0.25">
      <c r="A4" s="20"/>
      <c r="B4" s="20"/>
      <c r="C4" s="26"/>
      <c r="D4" s="26"/>
      <c r="E4" s="21" t="s">
        <v>28</v>
      </c>
    </row>
    <row r="5" spans="1:12" s="18" customFormat="1" ht="75" customHeight="1" x14ac:dyDescent="0.25">
      <c r="A5" s="63" t="s">
        <v>141</v>
      </c>
      <c r="B5" s="121" t="s">
        <v>219</v>
      </c>
      <c r="C5" s="64" t="s">
        <v>107</v>
      </c>
      <c r="D5" s="64" t="s">
        <v>80</v>
      </c>
      <c r="E5" s="64" t="s">
        <v>81</v>
      </c>
      <c r="F5" s="82"/>
      <c r="G5" s="82"/>
      <c r="H5" s="82"/>
      <c r="I5" s="82"/>
      <c r="J5" s="82"/>
      <c r="K5" s="82"/>
      <c r="L5" s="80"/>
    </row>
    <row r="6" spans="1:12" ht="12.9" customHeight="1" x14ac:dyDescent="0.25">
      <c r="A6" s="30"/>
      <c r="B6" s="71"/>
      <c r="C6" s="71"/>
      <c r="D6" s="71"/>
      <c r="E6" s="71"/>
    </row>
    <row r="7" spans="1:12" ht="12.9" customHeight="1" x14ac:dyDescent="0.25">
      <c r="A7" s="55" t="s">
        <v>132</v>
      </c>
      <c r="B7" s="56">
        <v>148100</v>
      </c>
      <c r="C7" s="56">
        <f>1000*Table11!E7/Table13!B7</f>
        <v>67.672761266492074</v>
      </c>
      <c r="D7" s="56">
        <f>1000*Table11!F7/Table13!B7</f>
        <v>12.850709620752752</v>
      </c>
      <c r="E7" s="56">
        <f>1000*Table11!G7/Table13!B7</f>
        <v>125.91006076975017</v>
      </c>
    </row>
    <row r="8" spans="1:12" ht="12.9" customHeight="1" x14ac:dyDescent="0.25">
      <c r="A8" s="30" t="s">
        <v>133</v>
      </c>
      <c r="B8" s="57">
        <v>165415</v>
      </c>
      <c r="C8" s="57">
        <f>1000*Table11!E8/Table13!B8</f>
        <v>64.810472393569412</v>
      </c>
      <c r="D8" s="57">
        <f>1000*Table11!F8/Table13!B8</f>
        <v>0.68354802016873062</v>
      </c>
      <c r="E8" s="57">
        <f>1000*Table11!G8/Table13!B8</f>
        <v>115.64809721004745</v>
      </c>
    </row>
    <row r="9" spans="1:12" ht="12.9" customHeight="1" x14ac:dyDescent="0.25">
      <c r="A9" s="59" t="s">
        <v>134</v>
      </c>
      <c r="B9" s="60">
        <v>222511</v>
      </c>
      <c r="C9" s="60">
        <f>1000*Table11!E9/Table13!B9</f>
        <v>53.514105684996778</v>
      </c>
      <c r="D9" s="60">
        <f>1000*Table11!F9/Table13!B9</f>
        <v>7.2133039584707603</v>
      </c>
      <c r="E9" s="60">
        <f>1000*Table11!G9/Table13!B9</f>
        <v>106.7891025612217</v>
      </c>
    </row>
    <row r="10" spans="1:12" ht="12.9" customHeight="1" x14ac:dyDescent="0.25">
      <c r="A10" s="30" t="s">
        <v>1</v>
      </c>
      <c r="B10" s="57">
        <v>352390</v>
      </c>
      <c r="C10" s="57">
        <f>1000*Table11!E10/Table13!B10</f>
        <v>41.275395848769634</v>
      </c>
      <c r="D10" s="57">
        <f>1000*Table11!F10/Table13!B10</f>
        <v>0.34416127987286493</v>
      </c>
      <c r="E10" s="57">
        <f>1000*Table11!G10/Table13!B10</f>
        <v>99.225732852805137</v>
      </c>
    </row>
    <row r="11" spans="1:12" ht="12.9" customHeight="1" x14ac:dyDescent="0.25">
      <c r="A11" s="59" t="s">
        <v>135</v>
      </c>
      <c r="B11" s="60">
        <v>141954</v>
      </c>
      <c r="C11" s="60">
        <f>1000*Table11!E11/Table13!B11</f>
        <v>62.576242471420137</v>
      </c>
      <c r="D11" s="60">
        <f>1000*Table11!F11/Table13!B11</f>
        <v>10.622858133816695</v>
      </c>
      <c r="E11" s="60">
        <f>1000*Table11!G11/Table13!B11</f>
        <v>118.10959888414556</v>
      </c>
    </row>
    <row r="12" spans="1:12" ht="12.9" customHeight="1" x14ac:dyDescent="0.25">
      <c r="A12" s="30" t="s">
        <v>136</v>
      </c>
      <c r="B12" s="57">
        <v>152383</v>
      </c>
      <c r="C12" s="57">
        <f>1000*Table11!E12/Table13!B12</f>
        <v>56.610747783070984</v>
      </c>
      <c r="D12" s="57">
        <f>1000*Table11!F12/Table13!B12</f>
        <v>11.252953858811876</v>
      </c>
      <c r="E12" s="57">
        <f>1000*Table11!G12/Table13!B12</f>
        <v>120.73688009817369</v>
      </c>
    </row>
    <row r="13" spans="1:12" ht="12.9" customHeight="1" x14ac:dyDescent="0.25">
      <c r="A13" s="59" t="s">
        <v>137</v>
      </c>
      <c r="B13" s="60">
        <v>117687</v>
      </c>
      <c r="C13" s="60">
        <f>1000*Table11!E13/Table13!B13</f>
        <v>53.039564200970794</v>
      </c>
      <c r="D13" s="60">
        <f>1000*Table11!F13/Table13!B13</f>
        <v>8.5656673758536339</v>
      </c>
      <c r="E13" s="60">
        <f>1000*Table11!G13/Table13!B13</f>
        <v>108.91976174088897</v>
      </c>
    </row>
    <row r="14" spans="1:12" ht="12.9" customHeight="1" x14ac:dyDescent="0.25">
      <c r="A14" s="30" t="s">
        <v>138</v>
      </c>
      <c r="B14" s="57">
        <v>151669</v>
      </c>
      <c r="C14" s="57">
        <f>1000*Table11!E14/Table13!B14</f>
        <v>55.605404505864747</v>
      </c>
      <c r="D14" s="57">
        <f>1000*Table11!F14/Table13!B14</f>
        <v>0.37056875168953463</v>
      </c>
      <c r="E14" s="57">
        <f>1000*Table11!G14/Table13!B14</f>
        <v>110.08252180735681</v>
      </c>
    </row>
    <row r="15" spans="1:12" ht="12.9" customHeight="1" x14ac:dyDescent="0.25">
      <c r="A15" s="59" t="s">
        <v>139</v>
      </c>
      <c r="B15" s="60">
        <v>139913</v>
      </c>
      <c r="C15" s="60">
        <f>1000*Table11!E15/Table13!B15</f>
        <v>59.611177574635676</v>
      </c>
      <c r="D15" s="60">
        <f>1000*Table11!F15/Table13!B15</f>
        <v>3.2742691243844377</v>
      </c>
      <c r="E15" s="60">
        <f>1000*Table11!G15/Table13!B15</f>
        <v>114.45596906649132</v>
      </c>
      <c r="K15" s="128"/>
    </row>
    <row r="16" spans="1:12" ht="12.9" customHeight="1" x14ac:dyDescent="0.25">
      <c r="A16" s="30" t="s">
        <v>85</v>
      </c>
      <c r="B16" s="57">
        <v>152718</v>
      </c>
      <c r="C16" s="57">
        <f>1000*Table11!E16/Table13!B16</f>
        <v>66.638983034212174</v>
      </c>
      <c r="D16" s="57">
        <f>1000*Table11!F16/Table13!B16</f>
        <v>2.8078379758773638E-2</v>
      </c>
      <c r="E16" s="57">
        <f>1000*Table11!G16/Table13!B16</f>
        <v>116.76412079781035</v>
      </c>
    </row>
    <row r="17" spans="1:11" ht="12.9" customHeight="1" x14ac:dyDescent="0.25">
      <c r="A17" s="59" t="s">
        <v>140</v>
      </c>
      <c r="B17" s="60">
        <v>183115</v>
      </c>
      <c r="C17" s="60">
        <f>1000*Table11!E17/Table13!B17</f>
        <v>47.128266736684857</v>
      </c>
      <c r="D17" s="60">
        <f>1000*Table11!F17/Table13!B17</f>
        <v>1.1437968740408824</v>
      </c>
      <c r="E17" s="60">
        <f>1000*Table11!G17/Table13!B17</f>
        <v>102.6862354258253</v>
      </c>
    </row>
    <row r="18" spans="1:11" ht="12.9" customHeight="1" x14ac:dyDescent="0.25">
      <c r="A18" s="30"/>
      <c r="B18" s="115"/>
      <c r="C18" s="115"/>
      <c r="D18" s="115"/>
      <c r="E18" s="115"/>
    </row>
    <row r="19" spans="1:11" ht="12.9" customHeight="1" x14ac:dyDescent="0.25">
      <c r="A19" s="212" t="s">
        <v>0</v>
      </c>
      <c r="B19" s="213">
        <f>B7+B8+B10+B14+B15+B17</f>
        <v>1140602</v>
      </c>
      <c r="C19" s="116">
        <f>1000*Table11!E19/Table13!B19</f>
        <v>53.210396198836868</v>
      </c>
      <c r="D19" s="116">
        <f>1000*Table11!F19/Table13!B19</f>
        <v>2.5085885844440812</v>
      </c>
      <c r="E19" s="116">
        <f>1000*Table11!G19/Table13!B19</f>
        <v>108.93961259054429</v>
      </c>
    </row>
    <row r="20" spans="1:11" ht="12.9" customHeight="1" x14ac:dyDescent="0.25">
      <c r="A20" s="209" t="s">
        <v>2</v>
      </c>
      <c r="B20" s="210">
        <f>B11+B12</f>
        <v>294337</v>
      </c>
      <c r="C20" s="115">
        <f>1000*Table11!E20/Table13!B20</f>
        <v>59.487809902308179</v>
      </c>
      <c r="D20" s="115">
        <f>1000*Table11!F20/Table13!B20</f>
        <v>10.949068827212159</v>
      </c>
      <c r="E20" s="115">
        <f>1000*Table11!G20/Table13!B20</f>
        <v>119.4697846346195</v>
      </c>
    </row>
    <row r="21" spans="1:11" ht="12.9" customHeight="1" x14ac:dyDescent="0.25">
      <c r="A21" s="62"/>
      <c r="B21" s="60"/>
      <c r="C21" s="116"/>
      <c r="D21" s="116"/>
      <c r="E21" s="116"/>
    </row>
    <row r="22" spans="1:11" ht="12.9" customHeight="1" x14ac:dyDescent="0.25">
      <c r="A22" s="65" t="s">
        <v>5</v>
      </c>
      <c r="B22" s="66">
        <f>SUM(B7:B17)</f>
        <v>1927855</v>
      </c>
      <c r="C22" s="66">
        <f>1000*Table11!E22/Table13!B22</f>
        <v>55.257197456040103</v>
      </c>
      <c r="D22" s="66">
        <f>1000*Table11!F22/Table13!B22</f>
        <v>4.5135201950118695</v>
      </c>
      <c r="E22" s="66">
        <f>1000*Table11!G22/Table13!B22</f>
        <v>110.91772514011689</v>
      </c>
    </row>
    <row r="23" spans="1:11" s="76" customFormat="1" x14ac:dyDescent="0.25">
      <c r="A23" s="78"/>
      <c r="B23" s="78"/>
      <c r="C23" s="91"/>
      <c r="D23" s="77"/>
      <c r="E23" s="77"/>
      <c r="F23" s="81"/>
      <c r="G23" s="81"/>
      <c r="H23" s="81"/>
      <c r="I23" s="81"/>
      <c r="J23" s="81"/>
      <c r="K23" s="81"/>
    </row>
    <row r="24" spans="1:11" s="76" customFormat="1" x14ac:dyDescent="0.25">
      <c r="A24" s="78" t="s">
        <v>126</v>
      </c>
      <c r="B24" s="84"/>
      <c r="C24" s="84"/>
      <c r="D24" s="84"/>
      <c r="E24" s="84"/>
      <c r="F24" s="81"/>
      <c r="G24" s="81"/>
      <c r="H24" s="81"/>
      <c r="I24" s="81"/>
      <c r="J24" s="81"/>
      <c r="K24" s="81"/>
    </row>
    <row r="25" spans="1:11" s="76" customFormat="1" x14ac:dyDescent="0.25">
      <c r="A25" s="78"/>
      <c r="B25" s="84"/>
      <c r="C25" s="84"/>
      <c r="D25" s="84"/>
      <c r="E25" s="84"/>
      <c r="F25" s="81"/>
      <c r="G25" s="81"/>
      <c r="H25" s="81"/>
      <c r="I25" s="81"/>
      <c r="J25" s="81"/>
      <c r="K25" s="81"/>
    </row>
    <row r="26" spans="1:11" s="76" customFormat="1" x14ac:dyDescent="0.25">
      <c r="A26" s="97" t="s">
        <v>214</v>
      </c>
      <c r="B26" s="81"/>
      <c r="C26" s="81"/>
      <c r="D26" s="81"/>
      <c r="E26" s="81"/>
      <c r="F26" s="81"/>
      <c r="G26" s="81"/>
      <c r="H26" s="81"/>
      <c r="I26" s="81"/>
      <c r="J26" s="81"/>
      <c r="K26" s="81"/>
    </row>
    <row r="27" spans="1:11" s="76" customFormat="1" x14ac:dyDescent="0.25">
      <c r="A27" s="81" t="s">
        <v>121</v>
      </c>
      <c r="B27" s="81"/>
      <c r="C27" s="81"/>
      <c r="D27" s="81"/>
      <c r="E27" s="81"/>
      <c r="F27" s="81"/>
      <c r="G27" s="81"/>
      <c r="H27" s="81"/>
      <c r="I27" s="81"/>
      <c r="J27" s="81"/>
      <c r="K27" s="81"/>
    </row>
    <row r="28" spans="1:11" s="76" customFormat="1" x14ac:dyDescent="0.25">
      <c r="B28" s="81"/>
      <c r="C28" s="81"/>
      <c r="D28" s="81"/>
      <c r="E28" s="81"/>
      <c r="F28" s="81"/>
      <c r="G28" s="81"/>
      <c r="H28" s="81"/>
      <c r="I28" s="81"/>
      <c r="J28" s="81"/>
      <c r="K28" s="81"/>
    </row>
    <row r="31" spans="1:11" x14ac:dyDescent="0.25">
      <c r="D31" s="113"/>
      <c r="E31" s="113"/>
      <c r="F31" s="110"/>
    </row>
    <row r="32" spans="1:11" x14ac:dyDescent="0.25">
      <c r="D32" s="113"/>
      <c r="E32" s="113"/>
      <c r="F32" s="110"/>
    </row>
    <row r="33" spans="4:6" x14ac:dyDescent="0.25">
      <c r="D33" s="113"/>
      <c r="E33" s="113"/>
      <c r="F33" s="110"/>
    </row>
    <row r="34" spans="4:6" x14ac:dyDescent="0.25">
      <c r="D34" s="113"/>
      <c r="E34" s="113"/>
      <c r="F34" s="110"/>
    </row>
    <row r="35" spans="4:6" x14ac:dyDescent="0.25">
      <c r="D35" s="113"/>
      <c r="E35" s="113"/>
      <c r="F35" s="110"/>
    </row>
    <row r="36" spans="4:6" x14ac:dyDescent="0.25">
      <c r="D36" s="113"/>
      <c r="E36" s="113"/>
      <c r="F36" s="110"/>
    </row>
    <row r="37" spans="4:6" x14ac:dyDescent="0.25">
      <c r="D37" s="113"/>
      <c r="E37" s="113"/>
      <c r="F37" s="110"/>
    </row>
    <row r="38" spans="4:6" x14ac:dyDescent="0.25">
      <c r="D38" s="113"/>
      <c r="E38" s="113"/>
      <c r="F38" s="110"/>
    </row>
    <row r="39" spans="4:6" x14ac:dyDescent="0.25">
      <c r="D39" s="113"/>
      <c r="E39" s="113"/>
      <c r="F39" s="110"/>
    </row>
    <row r="40" spans="4:6" x14ac:dyDescent="0.25">
      <c r="D40" s="113"/>
      <c r="E40" s="113"/>
      <c r="F40" s="110"/>
    </row>
    <row r="41" spans="4:6" x14ac:dyDescent="0.25">
      <c r="D41" s="113"/>
      <c r="E41" s="113"/>
      <c r="F41" s="110"/>
    </row>
  </sheetData>
  <phoneticPr fontId="3" type="noConversion"/>
  <pageMargins left="0.7" right="0.7" top="0.75" bottom="0.75" header="0.3" footer="0.3"/>
  <pageSetup paperSize="9" orientation="landscape" r:id="rId1"/>
  <headerFooter>
    <oddHeader>&amp;L&amp;"Arial,Bold"Quarterly provisional figures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4A950-3E91-401E-A330-508D03898382}">
  <sheetPr codeName="Sheet15">
    <pageSetUpPr fitToPage="1"/>
  </sheetPr>
  <dimension ref="A1:S30"/>
  <sheetViews>
    <sheetView showGridLines="0" zoomScale="85" zoomScaleNormal="85" workbookViewId="0"/>
  </sheetViews>
  <sheetFormatPr defaultRowHeight="13.2" x14ac:dyDescent="0.25"/>
  <cols>
    <col min="1" max="1" width="34.44140625" customWidth="1"/>
    <col min="2" max="2" width="17.109375" customWidth="1"/>
    <col min="3" max="5" width="17.109375" style="2" customWidth="1"/>
    <col min="6" max="7" width="9.109375" style="84" customWidth="1"/>
    <col min="8" max="19" width="9.109375" style="81" customWidth="1"/>
  </cols>
  <sheetData>
    <row r="1" spans="1:19" x14ac:dyDescent="0.25">
      <c r="A1" s="19" t="s">
        <v>158</v>
      </c>
      <c r="B1" s="19"/>
      <c r="C1" s="19"/>
      <c r="D1" s="19"/>
      <c r="E1" s="24"/>
      <c r="F1" s="83"/>
      <c r="G1" s="83"/>
    </row>
    <row r="2" spans="1:19" x14ac:dyDescent="0.25">
      <c r="A2" s="108" t="s">
        <v>227</v>
      </c>
      <c r="B2" s="19"/>
      <c r="C2" s="19"/>
      <c r="D2" s="19"/>
      <c r="E2" s="24"/>
      <c r="F2" s="83"/>
      <c r="G2" s="83"/>
    </row>
    <row r="3" spans="1:19" x14ac:dyDescent="0.25">
      <c r="A3" s="20"/>
      <c r="B3" s="20"/>
      <c r="C3" s="26"/>
      <c r="D3" s="26"/>
      <c r="E3" s="21" t="s">
        <v>58</v>
      </c>
      <c r="F3" s="83"/>
      <c r="G3" s="83"/>
    </row>
    <row r="4" spans="1:19" x14ac:dyDescent="0.25">
      <c r="A4" s="20"/>
      <c r="B4" s="20"/>
      <c r="C4" s="26"/>
      <c r="D4" s="26"/>
      <c r="E4" s="21" t="s">
        <v>27</v>
      </c>
      <c r="F4" s="83"/>
      <c r="G4" s="83"/>
    </row>
    <row r="5" spans="1:19" s="18" customFormat="1" ht="75" customHeight="1" x14ac:dyDescent="0.25">
      <c r="A5" s="63" t="s">
        <v>141</v>
      </c>
      <c r="B5" s="121" t="s">
        <v>224</v>
      </c>
      <c r="C5" s="64" t="s">
        <v>108</v>
      </c>
      <c r="D5" s="64" t="s">
        <v>82</v>
      </c>
      <c r="E5" s="64" t="s">
        <v>83</v>
      </c>
      <c r="F5" s="93"/>
      <c r="G5" s="93"/>
      <c r="H5" s="82"/>
      <c r="I5" s="82"/>
      <c r="J5" s="82"/>
      <c r="K5" s="82"/>
      <c r="L5" s="82"/>
      <c r="M5" s="82"/>
      <c r="N5" s="82"/>
      <c r="O5" s="82"/>
      <c r="P5" s="82"/>
      <c r="Q5" s="82"/>
      <c r="R5" s="82"/>
      <c r="S5" s="82"/>
    </row>
    <row r="6" spans="1:19" ht="12.9" customHeight="1" x14ac:dyDescent="0.25">
      <c r="A6" s="30"/>
      <c r="B6" s="71"/>
      <c r="C6" s="71"/>
      <c r="D6" s="71"/>
      <c r="E6" s="71"/>
      <c r="F6" s="85"/>
      <c r="G6" s="86"/>
    </row>
    <row r="7" spans="1:19" ht="12.9" customHeight="1" x14ac:dyDescent="0.25">
      <c r="A7" s="55" t="s">
        <v>132</v>
      </c>
      <c r="B7" s="119">
        <v>61934</v>
      </c>
      <c r="C7" s="56">
        <f>1000*Table11!E7/Table14!B7</f>
        <v>161.82284276112438</v>
      </c>
      <c r="D7" s="56">
        <f>1000*Table11!F7/Table14!B7</f>
        <v>30.729326296274785</v>
      </c>
      <c r="E7" s="56">
        <f>1000*Table11!G7/Table14!B7</f>
        <v>301.08308844899409</v>
      </c>
      <c r="F7" s="83"/>
      <c r="G7" s="122"/>
      <c r="H7" s="122"/>
      <c r="I7" s="122"/>
    </row>
    <row r="8" spans="1:19" ht="12.9" customHeight="1" x14ac:dyDescent="0.25">
      <c r="A8" s="123" t="s">
        <v>133</v>
      </c>
      <c r="B8" s="115">
        <v>72381</v>
      </c>
      <c r="C8" s="57">
        <f>1000*Table11!E8/Table14!B8</f>
        <v>148.11379078739287</v>
      </c>
      <c r="D8" s="57">
        <f>1000*Table11!F8/Table14!B8</f>
        <v>1.5621377952254125</v>
      </c>
      <c r="E8" s="57">
        <f>1000*Table11!G8/Table14!B8</f>
        <v>264.29491164808445</v>
      </c>
      <c r="F8" s="83"/>
      <c r="G8" s="122"/>
      <c r="H8" s="122"/>
      <c r="I8" s="122"/>
    </row>
    <row r="9" spans="1:19" ht="12.9" customHeight="1" x14ac:dyDescent="0.25">
      <c r="A9" s="59" t="s">
        <v>134</v>
      </c>
      <c r="B9" s="116">
        <v>88240</v>
      </c>
      <c r="C9" s="60">
        <f>1000*Table11!E9/Table14!B9</f>
        <v>134.94421090292744</v>
      </c>
      <c r="D9" s="60">
        <f>1000*Table11!F9/Table14!B9</f>
        <v>18.189477301714497</v>
      </c>
      <c r="E9" s="60">
        <f>1000*Table11!G9/Table14!B9</f>
        <v>269.2854714415231</v>
      </c>
      <c r="F9" s="83"/>
      <c r="G9" s="122"/>
      <c r="H9" s="122"/>
      <c r="I9" s="122"/>
    </row>
    <row r="10" spans="1:19" ht="12.9" customHeight="1" x14ac:dyDescent="0.25">
      <c r="A10" s="123" t="s">
        <v>1</v>
      </c>
      <c r="B10" s="115">
        <v>151711</v>
      </c>
      <c r="C10" s="57">
        <f>1000*Table11!E10/Table14!B10</f>
        <v>95.873316655667224</v>
      </c>
      <c r="D10" s="57">
        <f>1000*Table11!F10/Table14!B10</f>
        <v>0.79940804170033075</v>
      </c>
      <c r="E10" s="57">
        <f>1000*Table11!G10/Table14!B10</f>
        <v>230.47871281581428</v>
      </c>
      <c r="F10" s="83"/>
      <c r="G10" s="122"/>
      <c r="H10" s="122"/>
      <c r="I10" s="122"/>
    </row>
    <row r="11" spans="1:19" ht="12.9" customHeight="1" x14ac:dyDescent="0.25">
      <c r="A11" s="59" t="s">
        <v>135</v>
      </c>
      <c r="B11" s="116">
        <v>59076</v>
      </c>
      <c r="C11" s="60">
        <f>1000*Table11!E11/Table14!B11</f>
        <v>150.3647492008256</v>
      </c>
      <c r="D11" s="60">
        <f>1000*Table11!F11/Table14!B11</f>
        <v>25.525716086529474</v>
      </c>
      <c r="E11" s="60">
        <f>1000*Table11!G11/Table14!B11</f>
        <v>283.80611415803367</v>
      </c>
      <c r="F11" s="83"/>
      <c r="G11" s="122"/>
      <c r="H11" s="122"/>
      <c r="I11" s="122"/>
    </row>
    <row r="12" spans="1:19" ht="12.9" customHeight="1" x14ac:dyDescent="0.25">
      <c r="A12" s="123" t="s">
        <v>136</v>
      </c>
      <c r="B12" s="115">
        <v>62738</v>
      </c>
      <c r="C12" s="57">
        <f>1000*Table11!E12/Table14!B12</f>
        <v>137.5006468077992</v>
      </c>
      <c r="D12" s="57">
        <f>1000*Table11!F12/Table14!B12</f>
        <v>27.332061396081006</v>
      </c>
      <c r="E12" s="57">
        <f>1000*Table11!G12/Table14!B12</f>
        <v>293.25525200038254</v>
      </c>
      <c r="F12" s="83"/>
      <c r="G12" s="122"/>
      <c r="H12" s="122"/>
      <c r="I12" s="122"/>
    </row>
    <row r="13" spans="1:19" ht="12.9" customHeight="1" x14ac:dyDescent="0.25">
      <c r="A13" s="59" t="s">
        <v>137</v>
      </c>
      <c r="B13" s="116">
        <v>47328</v>
      </c>
      <c r="C13" s="60">
        <f>1000*Table11!E13/Table14!B13</f>
        <v>131.88951977940437</v>
      </c>
      <c r="D13" s="60">
        <f>1000*Table11!F13/Table14!B13</f>
        <v>21.299604810304398</v>
      </c>
      <c r="E13" s="60">
        <f>1000*Table11!G13/Table14!B13</f>
        <v>270.84263015551051</v>
      </c>
      <c r="F13" s="83"/>
      <c r="G13" s="122"/>
      <c r="H13" s="122"/>
      <c r="I13" s="122"/>
    </row>
    <row r="14" spans="1:19" ht="12.9" customHeight="1" x14ac:dyDescent="0.25">
      <c r="A14" s="123" t="s">
        <v>138</v>
      </c>
      <c r="B14" s="115">
        <v>62839</v>
      </c>
      <c r="C14" s="57">
        <f>1000*Table11!E14/Table14!B14</f>
        <v>134.20990302200863</v>
      </c>
      <c r="D14" s="57">
        <f>1000*Table11!F14/Table14!B14</f>
        <v>0.89440939543913844</v>
      </c>
      <c r="E14" s="57">
        <f>1000*Table11!G14/Table14!B14</f>
        <v>265.69655787011249</v>
      </c>
      <c r="F14" s="83"/>
      <c r="G14" s="122"/>
      <c r="H14" s="122"/>
      <c r="I14" s="122"/>
    </row>
    <row r="15" spans="1:19" ht="12.9" customHeight="1" x14ac:dyDescent="0.25">
      <c r="A15" s="59" t="s">
        <v>139</v>
      </c>
      <c r="B15" s="116">
        <v>60160</v>
      </c>
      <c r="C15" s="60">
        <f>1000*Table11!E15/Table14!B15</f>
        <v>138.63661382978725</v>
      </c>
      <c r="D15" s="60">
        <f>1000*Table11!F15/Table14!B15</f>
        <v>7.6149071808510609</v>
      </c>
      <c r="E15" s="60">
        <f>1000*Table11!G15/Table14!B15</f>
        <v>266.18813164893618</v>
      </c>
      <c r="F15" s="83"/>
      <c r="G15" s="122"/>
      <c r="H15" s="122"/>
      <c r="I15" s="122"/>
    </row>
    <row r="16" spans="1:19" ht="12.9" customHeight="1" x14ac:dyDescent="0.25">
      <c r="A16" s="123" t="s">
        <v>85</v>
      </c>
      <c r="B16" s="115">
        <v>55903</v>
      </c>
      <c r="C16" s="57">
        <f>1000*Table11!E16/Table14!B16</f>
        <v>182.04697799793956</v>
      </c>
      <c r="D16" s="57">
        <f>1000*Table11!F16/Table14!B16</f>
        <v>7.6705615083276252E-2</v>
      </c>
      <c r="E16" s="57">
        <f>1000*Table11!G16/Table14!B16</f>
        <v>318.98078815090423</v>
      </c>
      <c r="F16" s="83"/>
      <c r="G16" s="122"/>
      <c r="H16" s="122"/>
      <c r="I16" s="122"/>
    </row>
    <row r="17" spans="1:19" ht="12.9" customHeight="1" x14ac:dyDescent="0.25">
      <c r="A17" s="59" t="s">
        <v>140</v>
      </c>
      <c r="B17" s="116">
        <v>70242</v>
      </c>
      <c r="C17" s="60">
        <f>1000*Table11!E17/Table14!B17</f>
        <v>122.85943685384881</v>
      </c>
      <c r="D17" s="60">
        <f>1000*Table11!F17/Table14!B17</f>
        <v>2.981782474730164</v>
      </c>
      <c r="E17" s="60">
        <f>1000*Table11!G17/Table14!B17</f>
        <v>267.69439936220493</v>
      </c>
      <c r="F17" s="83"/>
      <c r="G17" s="122"/>
      <c r="H17" s="122"/>
      <c r="I17" s="122"/>
    </row>
    <row r="18" spans="1:19" ht="12.9" customHeight="1" x14ac:dyDescent="0.25">
      <c r="A18" s="30"/>
      <c r="B18" s="115"/>
      <c r="C18" s="115"/>
      <c r="D18" s="115"/>
      <c r="E18" s="115"/>
      <c r="F18" s="83"/>
      <c r="G18" s="122"/>
      <c r="H18" s="122"/>
      <c r="I18" s="122"/>
    </row>
    <row r="19" spans="1:19" ht="12.9" customHeight="1" x14ac:dyDescent="0.25">
      <c r="A19" s="212" t="s">
        <v>0</v>
      </c>
      <c r="B19" s="213">
        <f>B7+B8+B10+B14+B15+B17</f>
        <v>479267</v>
      </c>
      <c r="C19" s="116">
        <f>1000*Table11!E19/Table14!B19</f>
        <v>126.63480758154793</v>
      </c>
      <c r="D19" s="116">
        <f>1000*Table11!F19/Table14!B19</f>
        <v>5.9701610096127791</v>
      </c>
      <c r="E19" s="116">
        <f>1000*Table11!G19/Table14!B19</f>
        <v>259.2641262594754</v>
      </c>
      <c r="F19" s="83"/>
      <c r="G19" s="122"/>
      <c r="H19" s="122"/>
      <c r="I19" s="122"/>
    </row>
    <row r="20" spans="1:19" ht="12.9" customHeight="1" x14ac:dyDescent="0.25">
      <c r="A20" s="209" t="s">
        <v>2</v>
      </c>
      <c r="B20" s="210">
        <f>B11+B12</f>
        <v>121814</v>
      </c>
      <c r="C20" s="115">
        <f>1000*Table11!E20/Table14!B20</f>
        <v>143.73933622749178</v>
      </c>
      <c r="D20" s="115">
        <f>1000*Table11!F20/Table14!B20</f>
        <v>26.456040121785225</v>
      </c>
      <c r="E20" s="115">
        <f>1000*Table11!G20/Table14!B20</f>
        <v>288.67271413794799</v>
      </c>
      <c r="F20" s="83"/>
      <c r="G20" s="122"/>
      <c r="H20" s="122"/>
      <c r="I20" s="122"/>
    </row>
    <row r="21" spans="1:19" ht="12.9" customHeight="1" x14ac:dyDescent="0.25">
      <c r="A21" s="62"/>
      <c r="B21" s="116"/>
      <c r="C21" s="60"/>
      <c r="D21" s="116"/>
      <c r="E21" s="116"/>
      <c r="F21" s="83"/>
      <c r="G21" s="122"/>
      <c r="H21" s="122"/>
      <c r="I21" s="122"/>
    </row>
    <row r="22" spans="1:19" ht="12.9" customHeight="1" x14ac:dyDescent="0.25">
      <c r="A22" s="65" t="s">
        <v>5</v>
      </c>
      <c r="B22" s="118">
        <f>SUM(B7:B17)</f>
        <v>792552</v>
      </c>
      <c r="C22" s="66">
        <f>1000*Table11!E22/Table14!B22</f>
        <v>134.41119876249658</v>
      </c>
      <c r="D22" s="66">
        <f>1000*Table11!F22/Table14!B22</f>
        <v>10.978979897287001</v>
      </c>
      <c r="E22" s="66">
        <f>1000*Table11!G22/Table14!B22</f>
        <v>269.80348418778834</v>
      </c>
      <c r="F22" s="83"/>
      <c r="G22" s="122"/>
      <c r="H22" s="122"/>
      <c r="I22" s="122"/>
    </row>
    <row r="23" spans="1:19" s="76" customFormat="1" x14ac:dyDescent="0.25">
      <c r="A23" s="78"/>
      <c r="B23" s="78"/>
      <c r="C23" s="91"/>
      <c r="D23" s="77"/>
      <c r="E23" s="77"/>
      <c r="F23" s="83"/>
      <c r="G23" s="83"/>
      <c r="H23" s="81"/>
      <c r="I23" s="81"/>
      <c r="J23" s="81"/>
      <c r="K23" s="81"/>
      <c r="L23" s="81"/>
      <c r="M23" s="81"/>
      <c r="N23" s="81"/>
      <c r="O23" s="81"/>
      <c r="P23" s="81"/>
      <c r="Q23" s="81"/>
      <c r="R23" s="81"/>
      <c r="S23" s="81"/>
    </row>
    <row r="24" spans="1:19" s="79" customFormat="1" ht="12.75" customHeight="1" x14ac:dyDescent="0.25">
      <c r="A24" s="78" t="s">
        <v>125</v>
      </c>
      <c r="B24" s="84"/>
      <c r="C24" s="91"/>
      <c r="D24" s="77"/>
      <c r="E24" s="77"/>
      <c r="F24" s="83"/>
      <c r="G24" s="83"/>
      <c r="H24" s="84"/>
      <c r="I24" s="84"/>
      <c r="J24" s="84"/>
      <c r="K24" s="84"/>
      <c r="L24" s="84"/>
      <c r="M24" s="84"/>
      <c r="N24" s="84"/>
      <c r="O24" s="84"/>
      <c r="P24" s="84"/>
      <c r="Q24" s="84"/>
      <c r="R24" s="84"/>
      <c r="S24" s="84"/>
    </row>
    <row r="25" spans="1:19" s="79" customFormat="1" ht="12.75" customHeight="1" x14ac:dyDescent="0.25">
      <c r="A25" s="78"/>
      <c r="B25" s="84"/>
      <c r="C25" s="101"/>
      <c r="D25" s="102"/>
      <c r="E25" s="102"/>
      <c r="F25" s="83"/>
      <c r="G25" s="83"/>
      <c r="H25" s="84"/>
      <c r="I25" s="84"/>
      <c r="J25" s="84"/>
      <c r="K25" s="84"/>
      <c r="L25" s="84"/>
      <c r="M25" s="84"/>
      <c r="N25" s="84"/>
      <c r="O25" s="84"/>
      <c r="P25" s="84"/>
      <c r="Q25" s="84"/>
      <c r="R25" s="84"/>
      <c r="S25" s="84"/>
    </row>
    <row r="26" spans="1:19" s="79" customFormat="1" ht="12.75" customHeight="1" x14ac:dyDescent="0.25">
      <c r="A26" s="103" t="s">
        <v>124</v>
      </c>
      <c r="B26" s="81"/>
      <c r="C26" s="101"/>
      <c r="D26" s="102"/>
      <c r="E26" s="102"/>
      <c r="F26" s="83"/>
      <c r="G26" s="83"/>
      <c r="H26" s="84"/>
      <c r="I26" s="84"/>
      <c r="J26" s="84"/>
      <c r="K26" s="84"/>
      <c r="L26" s="84"/>
      <c r="M26" s="84"/>
      <c r="N26" s="84"/>
      <c r="O26" s="84"/>
      <c r="P26" s="84"/>
      <c r="Q26" s="84"/>
      <c r="R26" s="84"/>
      <c r="S26" s="84"/>
    </row>
    <row r="27" spans="1:19" s="79" customFormat="1" ht="12.75" customHeight="1" x14ac:dyDescent="0.25">
      <c r="A27" s="103" t="s">
        <v>213</v>
      </c>
      <c r="B27" s="81"/>
      <c r="C27" s="101"/>
      <c r="D27" s="102"/>
      <c r="E27" s="102"/>
      <c r="F27" s="83"/>
      <c r="G27" s="83"/>
      <c r="H27" s="84"/>
      <c r="I27" s="84"/>
      <c r="J27" s="84"/>
      <c r="K27" s="84"/>
      <c r="L27" s="84"/>
      <c r="M27" s="84"/>
      <c r="N27" s="84"/>
      <c r="O27" s="84"/>
      <c r="P27" s="84"/>
      <c r="Q27" s="84"/>
      <c r="R27" s="84"/>
      <c r="S27" s="84"/>
    </row>
    <row r="28" spans="1:19" s="79" customFormat="1" ht="12" customHeight="1" x14ac:dyDescent="0.25">
      <c r="A28" s="97" t="s">
        <v>218</v>
      </c>
      <c r="B28" s="81"/>
      <c r="C28" s="103"/>
      <c r="D28" s="103"/>
      <c r="E28" s="103"/>
      <c r="F28" s="93"/>
      <c r="G28" s="93"/>
      <c r="H28" s="84"/>
      <c r="I28" s="84"/>
      <c r="J28" s="84"/>
      <c r="K28" s="84"/>
      <c r="L28" s="84"/>
      <c r="M28" s="84"/>
      <c r="N28" s="84"/>
      <c r="O28" s="84"/>
      <c r="P28" s="84"/>
      <c r="Q28" s="84"/>
      <c r="R28" s="84"/>
      <c r="S28" s="84"/>
    </row>
    <row r="29" spans="1:19" s="79" customFormat="1" ht="12" customHeight="1" x14ac:dyDescent="0.25">
      <c r="A29" s="81" t="s">
        <v>121</v>
      </c>
      <c r="B29" s="103"/>
      <c r="C29" s="103"/>
      <c r="D29" s="103"/>
      <c r="E29" s="103"/>
      <c r="F29" s="93"/>
      <c r="G29" s="93"/>
      <c r="H29" s="84"/>
      <c r="I29" s="84"/>
      <c r="J29" s="84"/>
      <c r="K29" s="84"/>
      <c r="L29" s="84"/>
      <c r="M29" s="84"/>
      <c r="N29" s="84"/>
      <c r="O29" s="84"/>
      <c r="P29" s="84"/>
      <c r="Q29" s="84"/>
      <c r="R29" s="84"/>
      <c r="S29" s="84"/>
    </row>
    <row r="30" spans="1:19" s="79" customFormat="1" x14ac:dyDescent="0.25">
      <c r="C30" s="104"/>
      <c r="D30" s="104"/>
      <c r="E30" s="104"/>
      <c r="F30" s="84"/>
      <c r="G30" s="84"/>
      <c r="H30" s="84"/>
      <c r="I30" s="84"/>
      <c r="J30" s="84"/>
      <c r="K30" s="84"/>
      <c r="L30" s="84"/>
      <c r="M30" s="84"/>
      <c r="N30" s="84"/>
      <c r="O30" s="84"/>
      <c r="P30" s="84"/>
      <c r="Q30" s="84"/>
      <c r="R30" s="84"/>
      <c r="S30" s="84"/>
    </row>
  </sheetData>
  <phoneticPr fontId="3" type="noConversion"/>
  <pageMargins left="0.7" right="0.7" top="0.75" bottom="0.75" header="0.3" footer="0.3"/>
  <pageSetup paperSize="9" orientation="landscape" r:id="rId1"/>
  <headerFooter>
    <oddHeader>&amp;L&amp;"Arial,Bold"Quarterly provisional figures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29733-9313-40C1-A635-E2FE2ABF44A7}">
  <sheetPr codeName="Sheet16">
    <pageSetUpPr fitToPage="1"/>
  </sheetPr>
  <dimension ref="A1:E55"/>
  <sheetViews>
    <sheetView showGridLines="0" zoomScale="85" zoomScaleNormal="85" workbookViewId="0"/>
  </sheetViews>
  <sheetFormatPr defaultRowHeight="13.2" x14ac:dyDescent="0.25"/>
  <cols>
    <col min="1" max="1" width="34.44140625" customWidth="1"/>
    <col min="2" max="2" width="18.5546875" style="2" customWidth="1"/>
    <col min="3" max="4" width="18.5546875" style="81" customWidth="1"/>
    <col min="5" max="5" width="9.109375" style="81" customWidth="1"/>
  </cols>
  <sheetData>
    <row r="1" spans="1:5" s="23" customFormat="1" x14ac:dyDescent="0.25">
      <c r="A1" s="19" t="s">
        <v>159</v>
      </c>
      <c r="B1" s="19"/>
      <c r="C1" s="84"/>
      <c r="D1" s="84"/>
      <c r="E1" s="84"/>
    </row>
    <row r="2" spans="1:5" s="23" customFormat="1" x14ac:dyDescent="0.25">
      <c r="A2" s="108" t="s">
        <v>227</v>
      </c>
      <c r="B2" s="19"/>
      <c r="C2" s="84"/>
      <c r="D2" s="84"/>
      <c r="E2" s="84"/>
    </row>
    <row r="3" spans="1:5" s="23" customFormat="1" x14ac:dyDescent="0.25">
      <c r="A3" s="19"/>
      <c r="B3" s="22"/>
      <c r="C3" s="84"/>
      <c r="D3" s="84"/>
      <c r="E3" s="84"/>
    </row>
    <row r="4" spans="1:5" s="23" customFormat="1" x14ac:dyDescent="0.25">
      <c r="A4" s="184"/>
      <c r="B4" s="21" t="s">
        <v>29</v>
      </c>
      <c r="C4" s="84"/>
      <c r="D4" s="84"/>
      <c r="E4" s="84"/>
    </row>
    <row r="5" spans="1:5" s="18" customFormat="1" ht="75" customHeight="1" x14ac:dyDescent="0.25">
      <c r="A5" s="63" t="s">
        <v>141</v>
      </c>
      <c r="B5" s="121" t="s">
        <v>208</v>
      </c>
      <c r="C5" s="121" t="s">
        <v>209</v>
      </c>
      <c r="D5" s="121" t="s">
        <v>200</v>
      </c>
      <c r="E5" s="82"/>
    </row>
    <row r="6" spans="1:5" ht="12.9" customHeight="1" x14ac:dyDescent="0.25">
      <c r="A6" s="30"/>
      <c r="B6" s="71"/>
      <c r="C6" s="71"/>
      <c r="D6" s="71"/>
    </row>
    <row r="7" spans="1:5" ht="12.9" customHeight="1" x14ac:dyDescent="0.25">
      <c r="A7" s="55" t="s">
        <v>132</v>
      </c>
      <c r="B7" s="119">
        <v>1355.2593019999999</v>
      </c>
      <c r="C7" s="119">
        <v>2477.36</v>
      </c>
      <c r="D7" s="70">
        <f>100*B7/C7</f>
        <v>54.705787693350985</v>
      </c>
    </row>
    <row r="8" spans="1:5" ht="12.9" customHeight="1" x14ac:dyDescent="0.25">
      <c r="A8" s="30" t="s">
        <v>133</v>
      </c>
      <c r="B8" s="115">
        <v>59.520569000000002</v>
      </c>
      <c r="C8" s="115">
        <v>118.25000000000011</v>
      </c>
      <c r="D8" s="204">
        <f t="shared" ref="D8:D17" si="0">100*B8/C8</f>
        <v>50.33451923890059</v>
      </c>
    </row>
    <row r="9" spans="1:5" ht="12.9" customHeight="1" x14ac:dyDescent="0.25">
      <c r="A9" s="59" t="s">
        <v>134</v>
      </c>
      <c r="B9" s="116">
        <v>973.73641199999997</v>
      </c>
      <c r="C9" s="116">
        <v>1829.4599999999998</v>
      </c>
      <c r="D9" s="70">
        <f t="shared" si="0"/>
        <v>53.225345839755995</v>
      </c>
    </row>
    <row r="10" spans="1:5" ht="12.9" customHeight="1" x14ac:dyDescent="0.25">
      <c r="A10" s="30" t="s">
        <v>1</v>
      </c>
      <c r="B10" s="115">
        <v>97.633998000000005</v>
      </c>
      <c r="C10" s="115">
        <v>148.84400000000005</v>
      </c>
      <c r="D10" s="204">
        <f t="shared" si="0"/>
        <v>65.594849641235101</v>
      </c>
    </row>
    <row r="11" spans="1:5" ht="12.9" customHeight="1" x14ac:dyDescent="0.25">
      <c r="A11" s="59" t="s">
        <v>135</v>
      </c>
      <c r="B11" s="116">
        <v>1031.3534119999999</v>
      </c>
      <c r="C11" s="116">
        <v>1815.8400000000001</v>
      </c>
      <c r="D11" s="70">
        <f t="shared" si="0"/>
        <v>56.797592959732128</v>
      </c>
    </row>
    <row r="12" spans="1:5" ht="12.9" customHeight="1" x14ac:dyDescent="0.25">
      <c r="A12" s="30" t="s">
        <v>136</v>
      </c>
      <c r="B12" s="115">
        <v>1341.1516839999999</v>
      </c>
      <c r="C12" s="115">
        <v>1936.12</v>
      </c>
      <c r="D12" s="204">
        <f t="shared" si="0"/>
        <v>69.270070243579951</v>
      </c>
    </row>
    <row r="13" spans="1:5" ht="12.9" customHeight="1" x14ac:dyDescent="0.25">
      <c r="A13" s="59" t="s">
        <v>137</v>
      </c>
      <c r="B13" s="116">
        <v>799.94741699999997</v>
      </c>
      <c r="C13" s="116">
        <v>1205.6799999999998</v>
      </c>
      <c r="D13" s="70">
        <f t="shared" si="0"/>
        <v>66.348236430893778</v>
      </c>
    </row>
    <row r="14" spans="1:5" ht="12.9" customHeight="1" x14ac:dyDescent="0.25">
      <c r="A14" s="30" t="s">
        <v>138</v>
      </c>
      <c r="B14" s="115">
        <v>36.768577999999998</v>
      </c>
      <c r="C14" s="115">
        <v>62.580000000000041</v>
      </c>
      <c r="D14" s="204">
        <f t="shared" si="0"/>
        <v>58.754519015659916</v>
      </c>
    </row>
    <row r="15" spans="1:5" ht="12.9" customHeight="1" x14ac:dyDescent="0.25">
      <c r="A15" s="59" t="s">
        <v>139</v>
      </c>
      <c r="B15" s="116">
        <v>311.907668</v>
      </c>
      <c r="C15" s="116">
        <v>532.90999999999985</v>
      </c>
      <c r="D15" s="70">
        <f t="shared" si="0"/>
        <v>58.529145259049386</v>
      </c>
    </row>
    <row r="16" spans="1:5" ht="12.9" customHeight="1" x14ac:dyDescent="0.25">
      <c r="A16" s="30" t="s">
        <v>85</v>
      </c>
      <c r="B16" s="115">
        <v>2.746496</v>
      </c>
      <c r="C16" s="115">
        <v>5.2899999999999636</v>
      </c>
      <c r="D16" s="204">
        <f t="shared" si="0"/>
        <v>51.91863894139923</v>
      </c>
    </row>
    <row r="17" spans="1:5" ht="12.9" customHeight="1" x14ac:dyDescent="0.25">
      <c r="A17" s="59" t="s">
        <v>140</v>
      </c>
      <c r="B17" s="116">
        <v>123.202265</v>
      </c>
      <c r="C17" s="116">
        <v>233.46999999999991</v>
      </c>
      <c r="D17" s="70">
        <f t="shared" si="0"/>
        <v>52.770062534801063</v>
      </c>
    </row>
    <row r="18" spans="1:5" ht="12.9" customHeight="1" x14ac:dyDescent="0.25">
      <c r="A18" s="209"/>
      <c r="B18" s="210"/>
      <c r="C18" s="210"/>
      <c r="D18" s="221"/>
      <c r="E18" s="14"/>
    </row>
    <row r="19" spans="1:5" ht="12.9" customHeight="1" x14ac:dyDescent="0.25">
      <c r="A19" s="212" t="s">
        <v>0</v>
      </c>
      <c r="B19" s="213">
        <f>B7+B8+B10+B14+B15+B17</f>
        <v>1984.2923799999999</v>
      </c>
      <c r="C19" s="213">
        <f>C7+C8+C10+C14+C15+C17</f>
        <v>3573.4139999999998</v>
      </c>
      <c r="D19" s="222">
        <f>100*B19/C19</f>
        <v>55.52931678221443</v>
      </c>
      <c r="E19" s="14"/>
    </row>
    <row r="20" spans="1:5" ht="12.9" customHeight="1" x14ac:dyDescent="0.25">
      <c r="A20" s="209" t="s">
        <v>2</v>
      </c>
      <c r="B20" s="215">
        <f>B11+B12</f>
        <v>2372.5050959999999</v>
      </c>
      <c r="C20" s="215">
        <f>C11+C12</f>
        <v>3751.96</v>
      </c>
      <c r="D20" s="223">
        <f>100*B20/C20</f>
        <v>63.233752385419884</v>
      </c>
      <c r="E20" s="14"/>
    </row>
    <row r="21" spans="1:5" ht="12.9" customHeight="1" x14ac:dyDescent="0.25">
      <c r="A21" s="212"/>
      <c r="B21" s="213"/>
      <c r="C21" s="213"/>
      <c r="D21" s="219"/>
      <c r="E21" s="14"/>
    </row>
    <row r="22" spans="1:5" ht="12.9" customHeight="1" x14ac:dyDescent="0.25">
      <c r="A22" s="65" t="s">
        <v>5</v>
      </c>
      <c r="B22" s="118">
        <f>SUM(B7:B17)</f>
        <v>6133.2278009999991</v>
      </c>
      <c r="C22" s="205">
        <f>SUM(C7:C17)</f>
        <v>10365.803999999998</v>
      </c>
      <c r="D22" s="204">
        <f>100*B22/C22</f>
        <v>59.167892823364205</v>
      </c>
    </row>
    <row r="23" spans="1:5" s="76" customFormat="1" x14ac:dyDescent="0.25">
      <c r="A23" s="78"/>
      <c r="B23" s="91"/>
      <c r="C23" s="206"/>
      <c r="D23" s="206"/>
      <c r="E23" s="81"/>
    </row>
    <row r="24" spans="1:5" s="76" customFormat="1" x14ac:dyDescent="0.25">
      <c r="A24" s="78" t="s">
        <v>8</v>
      </c>
      <c r="B24" s="84"/>
      <c r="C24" s="81"/>
      <c r="D24" s="81"/>
      <c r="E24" s="81"/>
    </row>
    <row r="25" spans="1:5" s="76" customFormat="1" x14ac:dyDescent="0.25">
      <c r="A25" s="78"/>
      <c r="B25" s="84"/>
      <c r="C25" s="81"/>
      <c r="D25" s="81"/>
      <c r="E25" s="81"/>
    </row>
    <row r="26" spans="1:5" s="76" customFormat="1" x14ac:dyDescent="0.25">
      <c r="A26" s="83"/>
      <c r="B26" s="81"/>
      <c r="C26" s="81"/>
      <c r="D26" s="81"/>
      <c r="E26" s="81"/>
    </row>
    <row r="27" spans="1:5" s="76" customFormat="1" x14ac:dyDescent="0.25">
      <c r="B27" s="81"/>
      <c r="C27" s="81"/>
      <c r="D27" s="81"/>
      <c r="E27" s="81"/>
    </row>
    <row r="28" spans="1:5" x14ac:dyDescent="0.25">
      <c r="B28"/>
      <c r="C28"/>
      <c r="D28"/>
      <c r="E28"/>
    </row>
    <row r="29" spans="1:5" x14ac:dyDescent="0.25">
      <c r="A29" s="14"/>
      <c r="B29"/>
      <c r="C29"/>
      <c r="D29"/>
      <c r="E29"/>
    </row>
    <row r="30" spans="1:5" x14ac:dyDescent="0.25">
      <c r="B30"/>
      <c r="C30"/>
      <c r="D30"/>
      <c r="E30"/>
    </row>
    <row r="31" spans="1:5" x14ac:dyDescent="0.25">
      <c r="B31"/>
      <c r="C31"/>
      <c r="D31"/>
      <c r="E31"/>
    </row>
    <row r="32" spans="1:5" x14ac:dyDescent="0.25">
      <c r="B32"/>
      <c r="C32"/>
      <c r="D32"/>
      <c r="E32"/>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phoneticPr fontId="3" type="noConversion"/>
  <pageMargins left="0.7" right="0.7" top="0.75" bottom="0.75" header="0.3" footer="0.3"/>
  <pageSetup paperSize="9" orientation="landscape" r:id="rId1"/>
  <headerFooter>
    <oddHeader>&amp;L&amp;"Arial,Bold"Quarterly provisional figures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82E8D-6BCD-4D2C-B72B-CF3E577F97F1}">
  <sheetPr codeName="Sheet17">
    <pageSetUpPr fitToPage="1"/>
  </sheetPr>
  <dimension ref="A1:K43"/>
  <sheetViews>
    <sheetView showGridLines="0" zoomScale="85" zoomScaleNormal="85" workbookViewId="0"/>
  </sheetViews>
  <sheetFormatPr defaultRowHeight="13.2" x14ac:dyDescent="0.25"/>
  <cols>
    <col min="1" max="1" width="34.44140625" customWidth="1"/>
    <col min="2" max="10" width="14.44140625" customWidth="1"/>
    <col min="11" max="11" width="9.109375" style="81" customWidth="1"/>
  </cols>
  <sheetData>
    <row r="1" spans="1:11" x14ac:dyDescent="0.25">
      <c r="A1" s="25" t="s">
        <v>160</v>
      </c>
      <c r="B1" s="19"/>
      <c r="C1" s="19"/>
      <c r="D1" s="19"/>
      <c r="E1" s="19"/>
      <c r="F1" s="19"/>
      <c r="G1" s="19"/>
      <c r="H1" s="19"/>
      <c r="I1" s="19"/>
      <c r="J1" s="19"/>
    </row>
    <row r="2" spans="1:11" x14ac:dyDescent="0.25">
      <c r="A2" s="108" t="s">
        <v>227</v>
      </c>
      <c r="B2" s="19"/>
      <c r="C2" s="19"/>
      <c r="D2" s="19"/>
      <c r="E2" s="19"/>
      <c r="F2" s="19"/>
      <c r="G2" s="19"/>
      <c r="H2" s="19"/>
      <c r="I2" s="19"/>
      <c r="J2" s="19"/>
    </row>
    <row r="3" spans="1:11" x14ac:dyDescent="0.25">
      <c r="A3" s="25"/>
      <c r="B3" s="19"/>
      <c r="C3" s="19"/>
      <c r="D3" s="19"/>
      <c r="E3" s="19"/>
      <c r="F3" s="19"/>
      <c r="G3" s="19"/>
      <c r="H3" s="19"/>
      <c r="I3" s="19"/>
      <c r="J3" s="21" t="s">
        <v>31</v>
      </c>
    </row>
    <row r="4" spans="1:11" x14ac:dyDescent="0.25">
      <c r="A4" s="19"/>
      <c r="B4" s="19"/>
      <c r="C4" s="19"/>
      <c r="D4" s="21" t="s">
        <v>70</v>
      </c>
      <c r="E4" s="19"/>
      <c r="F4" s="19"/>
      <c r="G4" s="21" t="s">
        <v>70</v>
      </c>
      <c r="H4" s="19"/>
      <c r="I4" s="19"/>
      <c r="J4" s="21" t="s">
        <v>70</v>
      </c>
    </row>
    <row r="5" spans="1:11" s="18" customFormat="1" ht="94.5" customHeight="1" x14ac:dyDescent="0.25">
      <c r="A5" s="63" t="s">
        <v>141</v>
      </c>
      <c r="B5" s="64" t="s">
        <v>36</v>
      </c>
      <c r="C5" s="64" t="s">
        <v>92</v>
      </c>
      <c r="D5" s="64" t="s">
        <v>37</v>
      </c>
      <c r="E5" s="64" t="s">
        <v>89</v>
      </c>
      <c r="F5" s="64" t="s">
        <v>93</v>
      </c>
      <c r="G5" s="64" t="s">
        <v>90</v>
      </c>
      <c r="H5" s="64" t="s">
        <v>38</v>
      </c>
      <c r="I5" s="64" t="s">
        <v>94</v>
      </c>
      <c r="J5" s="64" t="s">
        <v>39</v>
      </c>
      <c r="K5" s="82"/>
    </row>
    <row r="6" spans="1:11" ht="12.9" customHeight="1" x14ac:dyDescent="0.25">
      <c r="A6" s="30"/>
      <c r="B6" s="71"/>
      <c r="C6" s="71"/>
      <c r="D6" s="71"/>
      <c r="E6" s="71"/>
      <c r="F6" s="71"/>
      <c r="G6" s="71"/>
      <c r="H6" s="34"/>
      <c r="I6" s="73"/>
      <c r="J6" s="22"/>
    </row>
    <row r="7" spans="1:11" x14ac:dyDescent="0.25">
      <c r="A7" s="55" t="s">
        <v>132</v>
      </c>
      <c r="B7" s="56">
        <v>675.6</v>
      </c>
      <c r="C7" s="56">
        <v>1064.8699999999999</v>
      </c>
      <c r="D7" s="197">
        <f>100*B7/C7</f>
        <v>63.444364100782259</v>
      </c>
      <c r="E7" s="56">
        <v>638.62</v>
      </c>
      <c r="F7" s="56">
        <v>1506.136</v>
      </c>
      <c r="G7" s="197">
        <f>100*E7/F7</f>
        <v>42.401217419940828</v>
      </c>
      <c r="H7" s="56">
        <v>183.34</v>
      </c>
      <c r="I7" s="56">
        <v>433.58500000000004</v>
      </c>
      <c r="J7" s="197">
        <f>100*H7/I7</f>
        <v>42.28467313214248</v>
      </c>
    </row>
    <row r="8" spans="1:11" x14ac:dyDescent="0.25">
      <c r="A8" s="30" t="s">
        <v>133</v>
      </c>
      <c r="B8" s="57">
        <v>610.05999999999995</v>
      </c>
      <c r="C8" s="57">
        <v>1036.6399999999999</v>
      </c>
      <c r="D8" s="198">
        <f t="shared" ref="D8:D22" si="0">100*B8/C8</f>
        <v>58.849745331069613</v>
      </c>
      <c r="E8" s="57">
        <v>1546</v>
      </c>
      <c r="F8" s="68">
        <v>2496.6639999999998</v>
      </c>
      <c r="G8" s="202">
        <f t="shared" ref="G8:G22" si="1">100*E8/F8</f>
        <v>61.922629556880707</v>
      </c>
      <c r="H8" s="57">
        <v>116</v>
      </c>
      <c r="I8" s="57">
        <v>390.23</v>
      </c>
      <c r="J8" s="198">
        <f t="shared" ref="J8:J22" si="2">100*H8/I8</f>
        <v>29.726058990851548</v>
      </c>
    </row>
    <row r="9" spans="1:11" x14ac:dyDescent="0.25">
      <c r="A9" s="59" t="s">
        <v>134</v>
      </c>
      <c r="B9" s="60">
        <v>213.37</v>
      </c>
      <c r="C9" s="60">
        <v>845.02900000000011</v>
      </c>
      <c r="D9" s="199">
        <f t="shared" si="0"/>
        <v>25.250021005196267</v>
      </c>
      <c r="E9" s="60">
        <v>2244.0700000000002</v>
      </c>
      <c r="F9" s="69">
        <v>3651.7672000000002</v>
      </c>
      <c r="G9" s="203">
        <f t="shared" si="1"/>
        <v>61.451617178663525</v>
      </c>
      <c r="H9" s="60">
        <v>185.84</v>
      </c>
      <c r="I9" s="60">
        <v>591.90650000000005</v>
      </c>
      <c r="J9" s="199">
        <f t="shared" si="2"/>
        <v>31.396850685032177</v>
      </c>
    </row>
    <row r="10" spans="1:11" x14ac:dyDescent="0.25">
      <c r="A10" s="30" t="s">
        <v>1</v>
      </c>
      <c r="B10" s="57">
        <v>344.1</v>
      </c>
      <c r="C10" s="57">
        <v>1488.558</v>
      </c>
      <c r="D10" s="198">
        <f t="shared" si="0"/>
        <v>23.116331375734099</v>
      </c>
      <c r="E10" s="57">
        <v>1831.7</v>
      </c>
      <c r="F10" s="68">
        <v>4382.2064</v>
      </c>
      <c r="G10" s="202">
        <f t="shared" si="1"/>
        <v>41.798578907647986</v>
      </c>
      <c r="H10" s="57">
        <v>132.80000000000001</v>
      </c>
      <c r="I10" s="57">
        <v>868.52300000000014</v>
      </c>
      <c r="J10" s="198">
        <f t="shared" si="2"/>
        <v>15.29032622049157</v>
      </c>
    </row>
    <row r="11" spans="1:11" x14ac:dyDescent="0.25">
      <c r="A11" s="59" t="s">
        <v>135</v>
      </c>
      <c r="B11" s="60">
        <v>514.26</v>
      </c>
      <c r="C11" s="60">
        <v>920.83050000000003</v>
      </c>
      <c r="D11" s="199">
        <f t="shared" si="0"/>
        <v>55.847411657194236</v>
      </c>
      <c r="E11" s="60">
        <v>1217.8599999999999</v>
      </c>
      <c r="F11" s="69">
        <v>2123.9313999999999</v>
      </c>
      <c r="G11" s="203">
        <f t="shared" si="1"/>
        <v>57.339893369437448</v>
      </c>
      <c r="H11" s="60">
        <v>159.02000000000001</v>
      </c>
      <c r="I11" s="60">
        <v>420.38675000000001</v>
      </c>
      <c r="J11" s="199">
        <f t="shared" si="2"/>
        <v>37.827072332798316</v>
      </c>
    </row>
    <row r="12" spans="1:11" x14ac:dyDescent="0.25">
      <c r="A12" s="30" t="s">
        <v>136</v>
      </c>
      <c r="B12" s="57">
        <v>658.06</v>
      </c>
      <c r="C12" s="57">
        <v>1155.4449999999999</v>
      </c>
      <c r="D12" s="198">
        <f t="shared" si="0"/>
        <v>56.95294886385765</v>
      </c>
      <c r="E12" s="57">
        <v>1123.25</v>
      </c>
      <c r="F12" s="68">
        <v>2231.7080000000001</v>
      </c>
      <c r="G12" s="202">
        <f t="shared" si="1"/>
        <v>50.331405363067212</v>
      </c>
      <c r="H12" s="57">
        <v>173.03</v>
      </c>
      <c r="I12" s="57">
        <v>492.77750000000003</v>
      </c>
      <c r="J12" s="198">
        <f t="shared" si="2"/>
        <v>35.113210323117428</v>
      </c>
    </row>
    <row r="13" spans="1:11" x14ac:dyDescent="0.25">
      <c r="A13" s="59" t="s">
        <v>137</v>
      </c>
      <c r="B13" s="60">
        <v>541.5</v>
      </c>
      <c r="C13" s="60">
        <v>893.49430000000007</v>
      </c>
      <c r="D13" s="199">
        <f t="shared" si="0"/>
        <v>60.604751479668082</v>
      </c>
      <c r="E13" s="60">
        <v>952.36</v>
      </c>
      <c r="F13" s="69">
        <v>1736.8044399999999</v>
      </c>
      <c r="G13" s="203">
        <f t="shared" si="1"/>
        <v>54.834037619111569</v>
      </c>
      <c r="H13" s="60">
        <v>149.62</v>
      </c>
      <c r="I13" s="60">
        <v>375.90204999999997</v>
      </c>
      <c r="J13" s="199">
        <f t="shared" si="2"/>
        <v>39.802922064404811</v>
      </c>
    </row>
    <row r="14" spans="1:11" x14ac:dyDescent="0.25">
      <c r="A14" s="30" t="s">
        <v>138</v>
      </c>
      <c r="B14" s="57">
        <v>234.78</v>
      </c>
      <c r="C14" s="57">
        <v>678.9846</v>
      </c>
      <c r="D14" s="198">
        <f t="shared" si="0"/>
        <v>34.578103833282817</v>
      </c>
      <c r="E14" s="57">
        <v>1021.5899999999999</v>
      </c>
      <c r="F14" s="68">
        <v>2011.5316799999998</v>
      </c>
      <c r="G14" s="202">
        <f t="shared" si="1"/>
        <v>50.786672174111615</v>
      </c>
      <c r="H14" s="57">
        <v>121.55</v>
      </c>
      <c r="I14" s="57">
        <v>407.11009999999999</v>
      </c>
      <c r="J14" s="198">
        <f t="shared" si="2"/>
        <v>29.85678812684824</v>
      </c>
    </row>
    <row r="15" spans="1:11" x14ac:dyDescent="0.25">
      <c r="A15" s="59" t="s">
        <v>139</v>
      </c>
      <c r="B15" s="60">
        <v>538.66</v>
      </c>
      <c r="C15" s="60">
        <v>973.27459999999996</v>
      </c>
      <c r="D15" s="199">
        <f t="shared" si="0"/>
        <v>55.345120482955174</v>
      </c>
      <c r="E15" s="60">
        <v>597.26</v>
      </c>
      <c r="F15" s="69">
        <v>1565.8296799999998</v>
      </c>
      <c r="G15" s="203">
        <f t="shared" si="1"/>
        <v>38.143356689981765</v>
      </c>
      <c r="H15" s="60">
        <v>130.9</v>
      </c>
      <c r="I15" s="60">
        <v>410.29509999999993</v>
      </c>
      <c r="J15" s="199">
        <f t="shared" si="2"/>
        <v>31.903866266011956</v>
      </c>
    </row>
    <row r="16" spans="1:11" x14ac:dyDescent="0.25">
      <c r="A16" s="30" t="s">
        <v>85</v>
      </c>
      <c r="B16" s="57">
        <v>574.78</v>
      </c>
      <c r="C16" s="57">
        <v>957.44549999999992</v>
      </c>
      <c r="D16" s="198">
        <f t="shared" si="0"/>
        <v>60.032659822412874</v>
      </c>
      <c r="E16" s="57">
        <v>1316.47</v>
      </c>
      <c r="F16" s="68">
        <v>2169.2673999999997</v>
      </c>
      <c r="G16" s="202">
        <f t="shared" si="1"/>
        <v>60.687308535591335</v>
      </c>
      <c r="H16" s="57">
        <v>180.67000000000002</v>
      </c>
      <c r="I16" s="57">
        <v>426.66925000000003</v>
      </c>
      <c r="J16" s="198">
        <f t="shared" si="2"/>
        <v>42.344274868648256</v>
      </c>
    </row>
    <row r="17" spans="1:11" x14ac:dyDescent="0.25">
      <c r="A17" s="59" t="s">
        <v>140</v>
      </c>
      <c r="B17" s="60">
        <v>401.3</v>
      </c>
      <c r="C17" s="60">
        <v>931.27350000000001</v>
      </c>
      <c r="D17" s="199">
        <f t="shared" si="0"/>
        <v>43.09153003924196</v>
      </c>
      <c r="E17" s="60">
        <v>1797.3600000000001</v>
      </c>
      <c r="F17" s="69">
        <v>2978.4438</v>
      </c>
      <c r="G17" s="203">
        <f t="shared" si="1"/>
        <v>60.345607326886608</v>
      </c>
      <c r="H17" s="60">
        <v>112.13999999999999</v>
      </c>
      <c r="I17" s="60">
        <v>452.83724999999998</v>
      </c>
      <c r="J17" s="199">
        <f t="shared" si="2"/>
        <v>24.763863838498267</v>
      </c>
    </row>
    <row r="18" spans="1:11" x14ac:dyDescent="0.25">
      <c r="A18" s="30"/>
      <c r="B18" s="57"/>
      <c r="C18" s="57"/>
      <c r="D18" s="198"/>
      <c r="E18" s="57"/>
      <c r="F18" s="30"/>
      <c r="G18" s="202"/>
      <c r="H18" s="57"/>
      <c r="I18" s="57"/>
      <c r="J18" s="198"/>
    </row>
    <row r="19" spans="1:11" x14ac:dyDescent="0.25">
      <c r="A19" s="59" t="s">
        <v>0</v>
      </c>
      <c r="B19" s="61">
        <f>B7+B8+B10+B14+B15+B17</f>
        <v>2804.5</v>
      </c>
      <c r="C19" s="61">
        <f t="shared" ref="C19:I19" si="3">C7+C8+C10+C14+C15+C17</f>
        <v>6173.6007</v>
      </c>
      <c r="D19" s="199">
        <f t="shared" si="0"/>
        <v>45.427298205405478</v>
      </c>
      <c r="E19" s="61">
        <f t="shared" si="3"/>
        <v>7432.5300000000007</v>
      </c>
      <c r="F19" s="61">
        <f t="shared" si="3"/>
        <v>14940.811560000002</v>
      </c>
      <c r="G19" s="199">
        <f t="shared" si="1"/>
        <v>49.746494493636462</v>
      </c>
      <c r="H19" s="61">
        <f t="shared" si="3"/>
        <v>796.73</v>
      </c>
      <c r="I19" s="61">
        <f t="shared" si="3"/>
        <v>2962.5804499999999</v>
      </c>
      <c r="J19" s="199">
        <f t="shared" si="2"/>
        <v>26.893109349992503</v>
      </c>
    </row>
    <row r="20" spans="1:11" x14ac:dyDescent="0.25">
      <c r="A20" s="32" t="s">
        <v>2</v>
      </c>
      <c r="B20" s="33">
        <f>B11+B12</f>
        <v>1172.32</v>
      </c>
      <c r="C20" s="33">
        <f t="shared" ref="C20:I20" si="4">C11+C12</f>
        <v>2076.2754999999997</v>
      </c>
      <c r="D20" s="200">
        <f t="shared" si="0"/>
        <v>56.462641879654221</v>
      </c>
      <c r="E20" s="33">
        <f t="shared" si="4"/>
        <v>2341.1099999999997</v>
      </c>
      <c r="F20" s="33">
        <f t="shared" si="4"/>
        <v>4355.6394</v>
      </c>
      <c r="G20" s="200">
        <f t="shared" si="1"/>
        <v>53.748939822704322</v>
      </c>
      <c r="H20" s="33">
        <f t="shared" si="4"/>
        <v>332.05</v>
      </c>
      <c r="I20" s="33">
        <f t="shared" si="4"/>
        <v>913.16425000000004</v>
      </c>
      <c r="J20" s="200">
        <f t="shared" si="2"/>
        <v>36.362571136572633</v>
      </c>
    </row>
    <row r="21" spans="1:11" x14ac:dyDescent="0.25">
      <c r="A21" s="62"/>
      <c r="B21" s="60"/>
      <c r="C21" s="60"/>
      <c r="D21" s="199"/>
      <c r="E21" s="60"/>
      <c r="F21" s="60"/>
      <c r="G21" s="199"/>
      <c r="H21" s="60"/>
      <c r="I21" s="60"/>
      <c r="J21" s="199"/>
    </row>
    <row r="22" spans="1:11" x14ac:dyDescent="0.25">
      <c r="A22" s="65" t="s">
        <v>5</v>
      </c>
      <c r="B22" s="66">
        <f>SUM(B7:B17)</f>
        <v>5306.4699999999993</v>
      </c>
      <c r="C22" s="66">
        <f t="shared" ref="C22:I22" si="5">SUM(C7:C17)</f>
        <v>10945.844999999999</v>
      </c>
      <c r="D22" s="201">
        <f t="shared" si="0"/>
        <v>48.479308815354131</v>
      </c>
      <c r="E22" s="66">
        <f t="shared" si="5"/>
        <v>14286.54</v>
      </c>
      <c r="F22" s="66">
        <f t="shared" si="5"/>
        <v>26854.29</v>
      </c>
      <c r="G22" s="201">
        <f t="shared" si="1"/>
        <v>53.200214937725029</v>
      </c>
      <c r="H22" s="66">
        <f t="shared" si="5"/>
        <v>1644.9100000000003</v>
      </c>
      <c r="I22" s="66">
        <f t="shared" si="5"/>
        <v>5270.2224999999999</v>
      </c>
      <c r="J22" s="201">
        <f t="shared" si="2"/>
        <v>31.211395723804838</v>
      </c>
    </row>
    <row r="23" spans="1:11" s="76" customFormat="1" x14ac:dyDescent="0.25">
      <c r="A23" s="78"/>
      <c r="B23" s="78"/>
      <c r="C23" s="91"/>
      <c r="D23" s="77"/>
      <c r="E23" s="77"/>
      <c r="F23" s="78"/>
      <c r="G23" s="78"/>
      <c r="H23" s="78"/>
      <c r="I23" s="91"/>
      <c r="J23" s="77"/>
      <c r="K23" s="81"/>
    </row>
    <row r="24" spans="1:11" s="76" customFormat="1" x14ac:dyDescent="0.25">
      <c r="A24" s="78" t="s">
        <v>8</v>
      </c>
      <c r="B24" s="84"/>
      <c r="C24" s="84"/>
      <c r="D24" s="77"/>
      <c r="E24" s="84"/>
      <c r="F24" s="84"/>
      <c r="G24" s="78"/>
      <c r="H24" s="84"/>
      <c r="I24" s="84"/>
      <c r="J24" s="77"/>
      <c r="K24" s="81"/>
    </row>
    <row r="25" spans="1:11" s="76" customFormat="1" x14ac:dyDescent="0.25">
      <c r="A25" s="78"/>
      <c r="B25" s="84"/>
      <c r="C25" s="84"/>
      <c r="D25" s="79"/>
      <c r="E25" s="84"/>
      <c r="F25" s="84"/>
      <c r="G25" s="79"/>
      <c r="H25" s="84"/>
      <c r="I25" s="84"/>
      <c r="J25" s="79"/>
      <c r="K25" s="81"/>
    </row>
    <row r="26" spans="1:11" s="76" customFormat="1" x14ac:dyDescent="0.25">
      <c r="A26" s="84" t="s">
        <v>163</v>
      </c>
      <c r="B26" s="81"/>
      <c r="C26" s="81"/>
      <c r="D26" s="79"/>
      <c r="E26" s="81"/>
      <c r="F26" s="81"/>
      <c r="G26" s="79"/>
      <c r="H26" s="81"/>
      <c r="I26" s="81"/>
      <c r="J26" s="79"/>
      <c r="K26" s="81"/>
    </row>
    <row r="27" spans="1:11" s="76" customFormat="1" x14ac:dyDescent="0.25">
      <c r="A27" s="84" t="s">
        <v>127</v>
      </c>
      <c r="B27" s="81"/>
      <c r="C27" s="81"/>
      <c r="D27" s="79"/>
      <c r="E27" s="81"/>
      <c r="F27" s="81"/>
      <c r="G27" s="79"/>
      <c r="H27" s="81"/>
      <c r="I27" s="81"/>
      <c r="J27" s="79"/>
      <c r="K27" s="81"/>
    </row>
    <row r="28" spans="1:11" s="76" customFormat="1" x14ac:dyDescent="0.25">
      <c r="A28" s="100" t="s">
        <v>199</v>
      </c>
      <c r="B28" s="81"/>
      <c r="C28" s="81"/>
      <c r="E28" s="81"/>
      <c r="F28" s="81"/>
      <c r="H28" s="81"/>
      <c r="I28" s="81"/>
      <c r="K28" s="81"/>
    </row>
    <row r="29" spans="1:11" s="76" customFormat="1" x14ac:dyDescent="0.25">
      <c r="A29" s="84" t="s">
        <v>128</v>
      </c>
      <c r="B29" s="79"/>
      <c r="C29" s="79"/>
      <c r="D29" s="79"/>
      <c r="E29" s="79"/>
      <c r="F29" s="79"/>
      <c r="G29" s="79"/>
      <c r="H29" s="79"/>
      <c r="I29" s="79"/>
      <c r="J29" s="79"/>
      <c r="K29" s="81"/>
    </row>
    <row r="30" spans="1:11" s="76" customFormat="1" x14ac:dyDescent="0.25">
      <c r="A30" s="105" t="s">
        <v>71</v>
      </c>
      <c r="B30" s="79"/>
      <c r="C30" s="79"/>
      <c r="D30" s="79"/>
      <c r="E30" s="79"/>
      <c r="F30" s="79"/>
      <c r="G30" s="79"/>
      <c r="H30" s="79"/>
      <c r="I30" s="79"/>
      <c r="J30" s="79"/>
      <c r="K30" s="81"/>
    </row>
    <row r="31" spans="1:11" s="76" customFormat="1" x14ac:dyDescent="0.25">
      <c r="A31" s="79"/>
      <c r="B31" s="79"/>
      <c r="C31" s="79"/>
      <c r="D31" s="79"/>
      <c r="E31" s="79"/>
      <c r="F31" s="79"/>
      <c r="G31" s="79"/>
      <c r="H31" s="79"/>
      <c r="I31" s="79"/>
      <c r="J31" s="79"/>
      <c r="K31" s="81"/>
    </row>
    <row r="32" spans="1:11" s="76" customFormat="1" x14ac:dyDescent="0.25">
      <c r="B32" s="79"/>
      <c r="C32" s="79"/>
      <c r="D32" s="79"/>
      <c r="E32" s="79"/>
      <c r="F32" s="79"/>
      <c r="G32" s="79"/>
      <c r="H32" s="79"/>
      <c r="I32" s="79"/>
      <c r="J32" s="79"/>
      <c r="K32" s="81"/>
    </row>
    <row r="33" spans="2:11" s="76" customFormat="1" x14ac:dyDescent="0.25">
      <c r="B33" s="79"/>
      <c r="C33" s="79"/>
      <c r="D33" s="79"/>
      <c r="E33" s="79"/>
      <c r="F33" s="79"/>
      <c r="G33" s="79"/>
      <c r="H33" s="79"/>
      <c r="I33" s="79"/>
      <c r="J33" s="79"/>
      <c r="K33" s="81"/>
    </row>
    <row r="34" spans="2:11" s="76" customFormat="1" x14ac:dyDescent="0.25">
      <c r="K34" s="81"/>
    </row>
    <row r="35" spans="2:11" s="76" customFormat="1" x14ac:dyDescent="0.25">
      <c r="K35" s="81"/>
    </row>
    <row r="36" spans="2:11" s="76" customFormat="1" x14ac:dyDescent="0.25">
      <c r="K36" s="81"/>
    </row>
    <row r="37" spans="2:11" s="76" customFormat="1" x14ac:dyDescent="0.25">
      <c r="K37" s="81"/>
    </row>
    <row r="38" spans="2:11" s="76" customFormat="1" x14ac:dyDescent="0.25">
      <c r="K38" s="81"/>
    </row>
    <row r="39" spans="2:11" s="76" customFormat="1" x14ac:dyDescent="0.25">
      <c r="K39" s="81"/>
    </row>
    <row r="40" spans="2:11" s="76" customFormat="1" x14ac:dyDescent="0.25">
      <c r="K40" s="81"/>
    </row>
    <row r="41" spans="2:11" s="76" customFormat="1" x14ac:dyDescent="0.25">
      <c r="K41" s="81"/>
    </row>
    <row r="42" spans="2:11" s="76" customFormat="1" x14ac:dyDescent="0.25">
      <c r="K42" s="81"/>
    </row>
    <row r="43" spans="2:11" s="76" customFormat="1" x14ac:dyDescent="0.25">
      <c r="K43" s="81"/>
    </row>
  </sheetData>
  <hyperlinks>
    <hyperlink ref="A30" r:id="rId1" location="NorthernIrelandGuidance" xr:uid="{C9A1092E-9723-4583-8AE2-8B861FEE0474}"/>
  </hyperlinks>
  <pageMargins left="0.7" right="0.7" top="0.75" bottom="0.75" header="0.3" footer="0.3"/>
  <pageSetup paperSize="9" scale="80" orientation="landscape" r:id="rId2"/>
  <headerFooter>
    <oddHeader>&amp;L&amp;"Arial,Bold"Quarterly provisional figures</oddHeader>
  </headerFooter>
  <ignoredErrors>
    <ignoredError sqref="D19:D22 G19:G2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4D0A5-D51D-4D5F-99FA-B02B93664BDA}">
  <sheetPr codeName="Sheet2">
    <pageSetUpPr fitToPage="1"/>
  </sheetPr>
  <dimension ref="A1:FM29"/>
  <sheetViews>
    <sheetView showGridLines="0" zoomScale="70" zoomScaleNormal="70" workbookViewId="0"/>
  </sheetViews>
  <sheetFormatPr defaultRowHeight="15" x14ac:dyDescent="0.25"/>
  <cols>
    <col min="1" max="1" width="208.5546875" style="3" customWidth="1"/>
    <col min="2" max="2" width="9.109375" style="3" customWidth="1"/>
  </cols>
  <sheetData>
    <row r="1" spans="1:3" ht="24.75" customHeight="1" x14ac:dyDescent="0.25">
      <c r="A1" s="45" t="s">
        <v>60</v>
      </c>
      <c r="B1" s="46" t="s">
        <v>59</v>
      </c>
      <c r="C1" s="46" t="s">
        <v>44</v>
      </c>
    </row>
    <row r="2" spans="1:3" ht="24.75" customHeight="1" x14ac:dyDescent="0.25">
      <c r="A2" s="37" t="str">
        <f ca="1">HYPERLINK("#"&amp;CELL("address",Printing_Guidance!B2),Printing_Guidance!B2)</f>
        <v>Printing Guidance</v>
      </c>
      <c r="B2" s="36">
        <v>3</v>
      </c>
    </row>
    <row r="3" spans="1:3" ht="24.9" customHeight="1" x14ac:dyDescent="0.25">
      <c r="A3" s="37" t="str">
        <f ca="1">HYPERLINK("#"&amp;CELL("address",Table1!A1),Table1!A1)</f>
        <v>Table 1: Local authority collected (LAC) municipal waste arisings by council and waste management group</v>
      </c>
      <c r="B3" s="36">
        <v>4</v>
      </c>
      <c r="C3" s="36" t="s">
        <v>45</v>
      </c>
    </row>
    <row r="4" spans="1:3" ht="24.9" customHeight="1" x14ac:dyDescent="0.25">
      <c r="A4" s="37" t="str">
        <f ca="1">HYPERLINK("#"&amp;CELL("address",Table2!A1),Table2!A1)</f>
        <v>Table 2: Local authority collected (LAC) municipal waste arisings by collection method by council and waste management group</v>
      </c>
      <c r="B4" s="36">
        <v>5</v>
      </c>
      <c r="C4" s="36" t="s">
        <v>45</v>
      </c>
    </row>
    <row r="5" spans="1:3" ht="24.9" customHeight="1" x14ac:dyDescent="0.25">
      <c r="A5" s="37" t="str">
        <f ca="1">HYPERLINK("#"&amp;CELL("address",Table3!A1),Table3!A1)</f>
        <v>Table 3: Local authority collected (LAC) municipal waste sent for preparing for reuse, dry recycling, composting, energy recovery and landfill by council and waste management group</v>
      </c>
      <c r="B5" s="36">
        <v>6</v>
      </c>
      <c r="C5" s="36"/>
    </row>
    <row r="6" spans="1:3" ht="24.9" customHeight="1" x14ac:dyDescent="0.25">
      <c r="A6" s="37" t="str">
        <f ca="1">HYPERLINK("#"&amp;CELL("address",Table4!A1),Table4!A1)</f>
        <v>Table 4: Percentage of local authority collected (LAC) municipal waste sent for preparing for reuse, dry recycling, composting, energy recovery and landfill by council and waste management group</v>
      </c>
      <c r="B6" s="36">
        <v>7</v>
      </c>
      <c r="C6" s="36" t="s">
        <v>109</v>
      </c>
    </row>
    <row r="7" spans="1:3" ht="24.9" customHeight="1" x14ac:dyDescent="0.25">
      <c r="A7" s="37" t="str">
        <f ca="1">HYPERLINK("#"&amp;CELL("address",Table5!A1),Table5!A1)</f>
        <v>Table 5: Local authority collected (LAC) municipal waste material types collected for preparation for reuse and recycling by council and waste management group</v>
      </c>
      <c r="B7" s="36">
        <v>8</v>
      </c>
      <c r="C7" s="36"/>
    </row>
    <row r="8" spans="1:3" ht="24.9" customHeight="1" x14ac:dyDescent="0.25">
      <c r="A8" s="37" t="str">
        <f ca="1">HYPERLINK("#"&amp;CELL("address",Table6!A1),Table6!A1)</f>
        <v>Table 6: Local authority collected (LAC) municipal waste material types collected at kerbside for preparation for reuse and recycling by council and waste management group</v>
      </c>
      <c r="B8" s="36">
        <v>9</v>
      </c>
      <c r="C8" s="36"/>
    </row>
    <row r="9" spans="1:3" ht="24.9" customHeight="1" x14ac:dyDescent="0.25">
      <c r="A9" s="37" t="str">
        <f ca="1">HYPERLINK("#"&amp;CELL("address",Table7!A1),Table7!A1)</f>
        <v>Table 7: Local authority collected (LAC) municipal waste material types collected at civic amenity sites for preparation for reuse and recycling by council and waste management group</v>
      </c>
      <c r="B9" s="36">
        <v>10</v>
      </c>
      <c r="C9" s="36"/>
    </row>
    <row r="10" spans="1:3" ht="24.9" customHeight="1" x14ac:dyDescent="0.25">
      <c r="A10" s="37" t="str">
        <f ca="1">HYPERLINK("#"&amp;CELL("address",Table8!A1),Table8!A1)</f>
        <v>Table 8: Local authority collected (LAC) municipal waste material types collected at bring sites for preparation for reuse and recycling by council and waste management group</v>
      </c>
      <c r="B10" s="36">
        <v>11</v>
      </c>
      <c r="C10" s="36"/>
    </row>
    <row r="11" spans="1:3" ht="24.9" customHeight="1" x14ac:dyDescent="0.25">
      <c r="A11" s="37" t="str">
        <f ca="1">HYPERLINK("#"&amp;CELL("address",Table9!A1),Table9!A1)</f>
        <v>Table 9: Local authority collected (LAC) municipal waste sent for composting (material type and treatment type) by council and waste management group</v>
      </c>
      <c r="B11" s="36">
        <v>12</v>
      </c>
      <c r="C11" s="36"/>
    </row>
    <row r="12" spans="1:3" ht="24.9" customHeight="1" x14ac:dyDescent="0.25">
      <c r="A12" s="37" t="str">
        <f ca="1">HYPERLINK("#"&amp;CELL("address",Table10!A1),Table10!A1)</f>
        <v>Table 10: Local authority collected (LAC) municipal waste collected for treatment by council and waste management group</v>
      </c>
      <c r="B12" s="36">
        <v>13</v>
      </c>
      <c r="C12" s="36"/>
    </row>
    <row r="13" spans="1:3" ht="24.9" customHeight="1" x14ac:dyDescent="0.25">
      <c r="A13" s="37" t="str">
        <f ca="1">HYPERLINK("#"&amp;CELL("address",Table11!A1),Table11!A1)</f>
        <v>Table 11: Household waste sent for preparing for reuse, dry recycling, composting and landfill by council and waste management group</v>
      </c>
      <c r="B13" s="36">
        <v>14</v>
      </c>
      <c r="C13" s="36"/>
    </row>
    <row r="14" spans="1:3" ht="24.9" customHeight="1" x14ac:dyDescent="0.25">
      <c r="A14" s="37" t="str">
        <f ca="1">HYPERLINK("#"&amp;CELL("address",Table12!A1),Table12!A1)</f>
        <v>Table 12: Percentage of household waste sent for preparing for reuse, dry recycling, composting and landfill by council and waste management group</v>
      </c>
      <c r="B14" s="36">
        <v>15</v>
      </c>
      <c r="C14" s="36" t="s">
        <v>110</v>
      </c>
    </row>
    <row r="15" spans="1:3" ht="24.9" customHeight="1" x14ac:dyDescent="0.25">
      <c r="A15" s="37" t="str">
        <f ca="1">HYPERLINK("#"&amp;CELL("address",Table13!A1),Table13!A1)</f>
        <v>Table 13: Household waste per capita by council and waste management group</v>
      </c>
      <c r="B15" s="36">
        <v>16</v>
      </c>
      <c r="C15" s="36" t="s">
        <v>46</v>
      </c>
    </row>
    <row r="16" spans="1:3" ht="24.9" customHeight="1" x14ac:dyDescent="0.25">
      <c r="A16" s="37" t="str">
        <f ca="1">HYPERLINK("#"&amp;CELL("address",Table14!A1),Table14!A1)</f>
        <v>Table 14: Household waste arisings per household by council and waste management group</v>
      </c>
      <c r="B16" s="36">
        <v>17</v>
      </c>
      <c r="C16" s="36" t="s">
        <v>47</v>
      </c>
    </row>
    <row r="17" spans="1:169" ht="24.75" customHeight="1" x14ac:dyDescent="0.25">
      <c r="A17" s="37" t="str">
        <f ca="1">HYPERLINK("#"&amp;CELL("address",Table15!A1),Table15!A1)</f>
        <v>Table 15: Biodegradable local authority collected (LAC) municipal waste to landfill by council and waste management group</v>
      </c>
      <c r="B17" s="36">
        <v>18</v>
      </c>
      <c r="C17" s="36" t="s">
        <v>48</v>
      </c>
    </row>
    <row r="18" spans="1:169" ht="24.75" customHeight="1" x14ac:dyDescent="0.25">
      <c r="A18" s="37" t="str">
        <f ca="1">HYPERLINK("#"&amp;CELL("address",Table16i!A1),Table16i!A1)</f>
        <v>Table 16i: Capture rates for primary waste categories in household kerbside collected waste by council and waste management group</v>
      </c>
      <c r="B18" s="36">
        <v>19</v>
      </c>
      <c r="C18" s="36" t="s">
        <v>49</v>
      </c>
    </row>
    <row r="19" spans="1:169" ht="24.75" customHeight="1" x14ac:dyDescent="0.25">
      <c r="A19" s="37" t="str">
        <f ca="1">HYPERLINK("#"&amp;CELL("address",Table16ii!A1),Table16ii!A1)</f>
        <v>Table 16ii: Capture rates for primary waste categories in household kerbside collected waste by council and waste management group</v>
      </c>
      <c r="B19" s="36">
        <v>20</v>
      </c>
      <c r="C19" s="36" t="s">
        <v>49</v>
      </c>
    </row>
    <row r="20" spans="1:169" ht="24.75" customHeight="1" x14ac:dyDescent="0.25">
      <c r="A20" s="37" t="str">
        <f ca="1">HYPERLINK("#"&amp;CELL("address",Table17!A1),Table17!A1)</f>
        <v>Table 17: Waste from households preparing for reuse, recycling including composting by council and waste management group</v>
      </c>
      <c r="B20" s="36">
        <v>21</v>
      </c>
    </row>
    <row r="21" spans="1:169" ht="24.75" customHeight="1" x14ac:dyDescent="0.25">
      <c r="A21" s="37" t="str">
        <f ca="1">HYPERLINK("#"&amp;CELL("address",Table18!A1),Table18!A1)</f>
        <v>Table 18: Twelve-month rolling figures for local authority collected (LAC) municipal waste key performance indicators and Waste from Household recycling rate by council and waste management group</v>
      </c>
      <c r="B21" s="36">
        <v>22</v>
      </c>
      <c r="C21" s="36" t="s">
        <v>187</v>
      </c>
    </row>
    <row r="22" spans="1:169" s="1" customFormat="1" ht="24.75" customHeight="1" x14ac:dyDescent="0.25">
      <c r="A22" s="47" t="str">
        <f ca="1">HYPERLINK("#"&amp;CELL("address",Contact_Details!A2),Contact_Details!B2)</f>
        <v>Contact Details</v>
      </c>
      <c r="B22" s="48">
        <v>23</v>
      </c>
      <c r="C22" s="49"/>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row>
    <row r="23" spans="1:169" s="1" customFormat="1" ht="24.75" customHeight="1" x14ac:dyDescent="0.25">
      <c r="A23" s="51"/>
      <c r="B23" s="52"/>
      <c r="C23" s="5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row>
    <row r="24" spans="1:169" s="1" customFormat="1" ht="24.75" customHeight="1" x14ac:dyDescent="0.25">
      <c r="A24" s="50" t="s">
        <v>72</v>
      </c>
      <c r="B24" s="35"/>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row>
    <row r="25" spans="1:169" ht="24.75" customHeight="1" x14ac:dyDescent="0.25">
      <c r="A25" s="50" t="s">
        <v>220</v>
      </c>
      <c r="B25" s="4"/>
    </row>
    <row r="26" spans="1:169" ht="12.9" customHeight="1" x14ac:dyDescent="0.25">
      <c r="A26" s="4"/>
      <c r="B26" s="4"/>
    </row>
    <row r="27" spans="1:169" ht="12.9" customHeight="1" x14ac:dyDescent="0.25">
      <c r="A27" s="4"/>
      <c r="B27" s="4"/>
    </row>
    <row r="28" spans="1:169" ht="12.9" customHeight="1" x14ac:dyDescent="0.25">
      <c r="A28" s="4"/>
      <c r="B28" s="4"/>
    </row>
    <row r="29" spans="1:169" ht="15.6" x14ac:dyDescent="0.3">
      <c r="A29" s="5"/>
      <c r="B29" s="5"/>
    </row>
  </sheetData>
  <phoneticPr fontId="3" type="noConversion"/>
  <pageMargins left="0.7" right="0.7" top="0.75" bottom="0.75" header="0.3" footer="0.3"/>
  <pageSetup paperSize="9" scale="78"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8450C-5CA9-4798-9D0D-3587DD196DFC}">
  <sheetPr codeName="Sheet18">
    <pageSetUpPr fitToPage="1"/>
  </sheetPr>
  <dimension ref="A1:K42"/>
  <sheetViews>
    <sheetView showGridLines="0" zoomScale="85" zoomScaleNormal="85" workbookViewId="0"/>
  </sheetViews>
  <sheetFormatPr defaultRowHeight="13.2" x14ac:dyDescent="0.25"/>
  <cols>
    <col min="1" max="1" width="34.44140625" customWidth="1"/>
    <col min="2" max="10" width="14.44140625" customWidth="1"/>
    <col min="11" max="11" width="9.109375" style="81" customWidth="1"/>
  </cols>
  <sheetData>
    <row r="1" spans="1:11" x14ac:dyDescent="0.25">
      <c r="A1" s="25" t="s">
        <v>161</v>
      </c>
      <c r="B1" s="19"/>
      <c r="C1" s="19"/>
      <c r="D1" s="22"/>
      <c r="E1" s="22"/>
      <c r="F1" s="22"/>
      <c r="G1" s="22"/>
      <c r="H1" s="22"/>
      <c r="I1" s="22"/>
      <c r="J1" s="22"/>
      <c r="K1" s="84"/>
    </row>
    <row r="2" spans="1:11" x14ac:dyDescent="0.25">
      <c r="A2" s="108" t="s">
        <v>227</v>
      </c>
      <c r="B2" s="19"/>
      <c r="C2" s="19"/>
      <c r="D2" s="22"/>
      <c r="E2" s="22"/>
      <c r="F2" s="22"/>
      <c r="G2" s="22"/>
      <c r="H2" s="22"/>
      <c r="I2" s="22"/>
      <c r="J2" s="22"/>
      <c r="K2" s="84"/>
    </row>
    <row r="3" spans="1:11" x14ac:dyDescent="0.25">
      <c r="A3" s="25"/>
      <c r="B3" s="19"/>
      <c r="C3" s="19"/>
      <c r="D3" s="22"/>
      <c r="E3" s="22"/>
      <c r="F3" s="22"/>
      <c r="G3" s="22"/>
      <c r="H3" s="22"/>
      <c r="I3" s="22"/>
      <c r="J3" s="21" t="s">
        <v>31</v>
      </c>
      <c r="K3" s="84"/>
    </row>
    <row r="4" spans="1:11" x14ac:dyDescent="0.25">
      <c r="A4" s="19"/>
      <c r="B4" s="19"/>
      <c r="C4" s="19"/>
      <c r="D4" s="21" t="s">
        <v>70</v>
      </c>
      <c r="E4" s="22"/>
      <c r="F4" s="22"/>
      <c r="G4" s="21" t="s">
        <v>70</v>
      </c>
      <c r="H4" s="22"/>
      <c r="I4" s="22"/>
      <c r="J4" s="21" t="s">
        <v>70</v>
      </c>
      <c r="K4" s="84"/>
    </row>
    <row r="5" spans="1:11" s="18" customFormat="1" ht="105.75" customHeight="1" x14ac:dyDescent="0.25">
      <c r="A5" s="63" t="s">
        <v>141</v>
      </c>
      <c r="B5" s="64" t="s">
        <v>40</v>
      </c>
      <c r="C5" s="64" t="s">
        <v>68</v>
      </c>
      <c r="D5" s="64" t="s">
        <v>41</v>
      </c>
      <c r="E5" s="64" t="s">
        <v>95</v>
      </c>
      <c r="F5" s="64" t="s">
        <v>96</v>
      </c>
      <c r="G5" s="64" t="s">
        <v>97</v>
      </c>
      <c r="H5" s="64" t="s">
        <v>42</v>
      </c>
      <c r="I5" s="64" t="s">
        <v>69</v>
      </c>
      <c r="J5" s="64" t="s">
        <v>43</v>
      </c>
      <c r="K5" s="82"/>
    </row>
    <row r="6" spans="1:11" ht="12.9" customHeight="1" x14ac:dyDescent="0.25">
      <c r="A6" s="30"/>
      <c r="B6" s="71"/>
      <c r="C6" s="71"/>
      <c r="D6" s="71"/>
      <c r="E6" s="71"/>
      <c r="F6" s="71"/>
      <c r="G6" s="71"/>
      <c r="H6" s="34"/>
      <c r="I6" s="73"/>
      <c r="J6" s="22"/>
      <c r="K6" s="87"/>
    </row>
    <row r="7" spans="1:11" x14ac:dyDescent="0.25">
      <c r="A7" s="55" t="s">
        <v>132</v>
      </c>
      <c r="B7" s="56">
        <v>469.27</v>
      </c>
      <c r="C7" s="56">
        <v>1570.348</v>
      </c>
      <c r="D7" s="197">
        <f>100*B7/C7</f>
        <v>29.883185128391926</v>
      </c>
      <c r="E7" s="74">
        <v>3736.52</v>
      </c>
      <c r="F7" s="74">
        <v>5210.1849999999995</v>
      </c>
      <c r="G7" s="197">
        <f>100*E7/F7</f>
        <v>71.715687638730685</v>
      </c>
      <c r="H7" s="56">
        <v>0</v>
      </c>
      <c r="I7" s="56">
        <v>61.171000000000006</v>
      </c>
      <c r="J7" s="197">
        <f>100*H7/I7</f>
        <v>0</v>
      </c>
    </row>
    <row r="8" spans="1:11" x14ac:dyDescent="0.25">
      <c r="A8" s="30" t="s">
        <v>133</v>
      </c>
      <c r="B8" s="57">
        <v>296</v>
      </c>
      <c r="C8" s="57">
        <v>1502.6120000000001</v>
      </c>
      <c r="D8" s="198">
        <f t="shared" ref="D8:D22" si="0">100*B8/C8</f>
        <v>19.699030754446255</v>
      </c>
      <c r="E8" s="57">
        <v>4114</v>
      </c>
      <c r="F8" s="68">
        <v>5728.91</v>
      </c>
      <c r="G8" s="202">
        <f t="shared" ref="G8:G22" si="1">100*E8/F8</f>
        <v>71.811217142527994</v>
      </c>
      <c r="H8" s="57">
        <v>0</v>
      </c>
      <c r="I8" s="57">
        <v>67.034000000000006</v>
      </c>
      <c r="J8" s="198">
        <f t="shared" ref="J8:J22" si="2">100*H8/I8</f>
        <v>0</v>
      </c>
    </row>
    <row r="9" spans="1:11" x14ac:dyDescent="0.25">
      <c r="A9" s="59" t="s">
        <v>134</v>
      </c>
      <c r="B9" s="60">
        <v>724.43</v>
      </c>
      <c r="C9" s="60">
        <v>2511.1226000000001</v>
      </c>
      <c r="D9" s="199">
        <f t="shared" si="0"/>
        <v>28.848850311012292</v>
      </c>
      <c r="E9" s="60">
        <v>4671.34</v>
      </c>
      <c r="F9" s="69">
        <v>7062.6205000000009</v>
      </c>
      <c r="G9" s="203">
        <f t="shared" si="1"/>
        <v>66.141738749802556</v>
      </c>
      <c r="H9" s="60">
        <v>2.61</v>
      </c>
      <c r="I9" s="60">
        <v>101.87070000000001</v>
      </c>
      <c r="J9" s="199">
        <f t="shared" si="2"/>
        <v>2.5620713315997627</v>
      </c>
    </row>
    <row r="10" spans="1:11" x14ac:dyDescent="0.25">
      <c r="A10" s="30" t="s">
        <v>1</v>
      </c>
      <c r="B10" s="57">
        <v>357.34999999999997</v>
      </c>
      <c r="C10" s="57">
        <v>3594.5311999999999</v>
      </c>
      <c r="D10" s="198">
        <f t="shared" si="0"/>
        <v>9.9414911185080275</v>
      </c>
      <c r="E10" s="57">
        <v>5532.62</v>
      </c>
      <c r="F10" s="68">
        <v>9865.2109999999993</v>
      </c>
      <c r="G10" s="202">
        <f t="shared" si="1"/>
        <v>56.082125359508282</v>
      </c>
      <c r="H10" s="57">
        <v>0</v>
      </c>
      <c r="I10" s="57">
        <v>179.8434</v>
      </c>
      <c r="J10" s="198">
        <f t="shared" si="2"/>
        <v>0</v>
      </c>
    </row>
    <row r="11" spans="1:11" x14ac:dyDescent="0.25">
      <c r="A11" s="59" t="s">
        <v>135</v>
      </c>
      <c r="B11" s="60">
        <v>450.8</v>
      </c>
      <c r="C11" s="60">
        <v>1600.8136999999999</v>
      </c>
      <c r="D11" s="199">
        <f t="shared" si="0"/>
        <v>28.160678534922585</v>
      </c>
      <c r="E11" s="60">
        <v>2589.92</v>
      </c>
      <c r="F11" s="69">
        <v>4129.0797499999999</v>
      </c>
      <c r="G11" s="203">
        <f t="shared" si="1"/>
        <v>62.72390355260152</v>
      </c>
      <c r="H11" s="60">
        <v>5.75</v>
      </c>
      <c r="I11" s="60">
        <v>69.639650000000003</v>
      </c>
      <c r="J11" s="199">
        <f t="shared" si="2"/>
        <v>8.2567904921980499</v>
      </c>
    </row>
    <row r="12" spans="1:11" x14ac:dyDescent="0.25">
      <c r="A12" s="30" t="s">
        <v>136</v>
      </c>
      <c r="B12" s="57">
        <v>459.51</v>
      </c>
      <c r="C12" s="57">
        <v>1866.3989999999999</v>
      </c>
      <c r="D12" s="198">
        <f t="shared" si="0"/>
        <v>24.620137494715763</v>
      </c>
      <c r="E12" s="57">
        <v>2403.46</v>
      </c>
      <c r="F12" s="68">
        <v>4286.4174999999996</v>
      </c>
      <c r="G12" s="202">
        <f t="shared" si="1"/>
        <v>56.071532929305192</v>
      </c>
      <c r="H12" s="57">
        <v>0</v>
      </c>
      <c r="I12" s="57">
        <v>78.160499999999999</v>
      </c>
      <c r="J12" s="198">
        <f t="shared" si="2"/>
        <v>0</v>
      </c>
    </row>
    <row r="13" spans="1:11" x14ac:dyDescent="0.25">
      <c r="A13" s="59" t="s">
        <v>137</v>
      </c>
      <c r="B13" s="60">
        <v>377.62</v>
      </c>
      <c r="C13" s="60">
        <v>1373.2610199999999</v>
      </c>
      <c r="D13" s="199">
        <f t="shared" si="0"/>
        <v>27.498049860906999</v>
      </c>
      <c r="E13" s="60">
        <v>1063.6199999999999</v>
      </c>
      <c r="F13" s="69">
        <v>2396.1698499999998</v>
      </c>
      <c r="G13" s="203">
        <f t="shared" si="1"/>
        <v>44.388339165522844</v>
      </c>
      <c r="H13" s="60">
        <v>0</v>
      </c>
      <c r="I13" s="60">
        <v>55.313389999999998</v>
      </c>
      <c r="J13" s="199">
        <f t="shared" si="2"/>
        <v>0</v>
      </c>
    </row>
    <row r="14" spans="1:11" x14ac:dyDescent="0.25">
      <c r="A14" s="30" t="s">
        <v>138</v>
      </c>
      <c r="B14" s="57">
        <v>312.47000000000003</v>
      </c>
      <c r="C14" s="57">
        <v>1568.93444</v>
      </c>
      <c r="D14" s="198">
        <f t="shared" si="0"/>
        <v>19.916064816577041</v>
      </c>
      <c r="E14" s="57">
        <v>3294.3</v>
      </c>
      <c r="F14" s="68">
        <v>4975.9317000000001</v>
      </c>
      <c r="G14" s="202">
        <f t="shared" si="1"/>
        <v>66.20468685291641</v>
      </c>
      <c r="H14" s="57">
        <v>0</v>
      </c>
      <c r="I14" s="57">
        <v>69.803579999999997</v>
      </c>
      <c r="J14" s="198">
        <f t="shared" si="2"/>
        <v>0</v>
      </c>
    </row>
    <row r="15" spans="1:11" x14ac:dyDescent="0.25">
      <c r="A15" s="59" t="s">
        <v>139</v>
      </c>
      <c r="B15" s="60">
        <v>335.36</v>
      </c>
      <c r="C15" s="60">
        <v>1564.6984400000001</v>
      </c>
      <c r="D15" s="199">
        <f t="shared" si="0"/>
        <v>21.432883898062808</v>
      </c>
      <c r="E15" s="60">
        <v>3887.2</v>
      </c>
      <c r="F15" s="69">
        <v>5532.5266999999994</v>
      </c>
      <c r="G15" s="203">
        <f t="shared" si="1"/>
        <v>70.260844832434344</v>
      </c>
      <c r="H15" s="60">
        <v>0</v>
      </c>
      <c r="I15" s="60">
        <v>68.296580000000006</v>
      </c>
      <c r="J15" s="199">
        <f t="shared" si="2"/>
        <v>0</v>
      </c>
    </row>
    <row r="16" spans="1:11" x14ac:dyDescent="0.25">
      <c r="A16" s="30" t="s">
        <v>85</v>
      </c>
      <c r="B16" s="57">
        <v>455.72999999999996</v>
      </c>
      <c r="C16" s="57">
        <v>1538.1267</v>
      </c>
      <c r="D16" s="198">
        <f t="shared" si="0"/>
        <v>29.628898581631795</v>
      </c>
      <c r="E16" s="57">
        <v>3020.7</v>
      </c>
      <c r="F16" s="68">
        <v>4469.3622500000001</v>
      </c>
      <c r="G16" s="202">
        <f t="shared" si="1"/>
        <v>67.586824048554135</v>
      </c>
      <c r="H16" s="57">
        <v>0.68</v>
      </c>
      <c r="I16" s="57">
        <v>60.813150000000007</v>
      </c>
      <c r="J16" s="198">
        <f t="shared" si="2"/>
        <v>1.1181792095952929</v>
      </c>
    </row>
    <row r="17" spans="1:11" x14ac:dyDescent="0.25">
      <c r="A17" s="59" t="s">
        <v>140</v>
      </c>
      <c r="B17" s="60">
        <v>410.46000000000004</v>
      </c>
      <c r="C17" s="60">
        <v>1909.5279</v>
      </c>
      <c r="D17" s="199">
        <f t="shared" si="0"/>
        <v>21.495365425139898</v>
      </c>
      <c r="E17" s="60">
        <v>3248.47</v>
      </c>
      <c r="F17" s="69">
        <v>5254.7982499999998</v>
      </c>
      <c r="G17" s="203">
        <f t="shared" si="1"/>
        <v>61.819119316331509</v>
      </c>
      <c r="H17" s="60">
        <v>0.99</v>
      </c>
      <c r="I17" s="60">
        <v>84.271550000000005</v>
      </c>
      <c r="J17" s="199">
        <f t="shared" si="2"/>
        <v>1.1747736929011037</v>
      </c>
    </row>
    <row r="18" spans="1:11" x14ac:dyDescent="0.25">
      <c r="A18" s="30"/>
      <c r="B18" s="57"/>
      <c r="C18" s="57"/>
      <c r="D18" s="198"/>
      <c r="E18" s="57"/>
      <c r="F18" s="30"/>
      <c r="G18" s="202"/>
      <c r="H18" s="57"/>
      <c r="I18" s="57"/>
      <c r="J18" s="198"/>
    </row>
    <row r="19" spans="1:11" x14ac:dyDescent="0.25">
      <c r="A19" s="59" t="s">
        <v>0</v>
      </c>
      <c r="B19" s="61">
        <f>B7+B8+B10+B14+B15+B17</f>
        <v>2180.91</v>
      </c>
      <c r="C19" s="61">
        <f t="shared" ref="C19:I19" si="3">C7+C8+C10+C14+C15+C17</f>
        <v>11710.651980000002</v>
      </c>
      <c r="D19" s="199">
        <f t="shared" si="0"/>
        <v>18.62330127925123</v>
      </c>
      <c r="E19" s="61">
        <f t="shared" si="3"/>
        <v>23813.11</v>
      </c>
      <c r="F19" s="61">
        <f t="shared" si="3"/>
        <v>36567.562649999993</v>
      </c>
      <c r="G19" s="199">
        <f t="shared" si="1"/>
        <v>65.120856503133666</v>
      </c>
      <c r="H19" s="61">
        <f t="shared" si="3"/>
        <v>0.99</v>
      </c>
      <c r="I19" s="61">
        <f t="shared" si="3"/>
        <v>530.42011000000002</v>
      </c>
      <c r="J19" s="199">
        <f t="shared" si="2"/>
        <v>0.18664450712473929</v>
      </c>
    </row>
    <row r="20" spans="1:11" x14ac:dyDescent="0.25">
      <c r="A20" s="32" t="s">
        <v>2</v>
      </c>
      <c r="B20" s="33">
        <f>B11+B12</f>
        <v>910.31</v>
      </c>
      <c r="C20" s="33">
        <f t="shared" ref="C20:I20" si="4">C11+C12</f>
        <v>3467.2127</v>
      </c>
      <c r="D20" s="200">
        <f t="shared" si="0"/>
        <v>26.254806923151843</v>
      </c>
      <c r="E20" s="33">
        <f t="shared" si="4"/>
        <v>4993.38</v>
      </c>
      <c r="F20" s="33">
        <f t="shared" si="4"/>
        <v>8415.4972500000003</v>
      </c>
      <c r="G20" s="200">
        <f t="shared" si="1"/>
        <v>59.335531242672559</v>
      </c>
      <c r="H20" s="33">
        <f t="shared" si="4"/>
        <v>5.75</v>
      </c>
      <c r="I20" s="33">
        <f t="shared" si="4"/>
        <v>147.80015</v>
      </c>
      <c r="J20" s="200">
        <f t="shared" si="2"/>
        <v>3.8903884738953241</v>
      </c>
    </row>
    <row r="21" spans="1:11" x14ac:dyDescent="0.25">
      <c r="A21" s="62"/>
      <c r="B21" s="60"/>
      <c r="C21" s="60"/>
      <c r="D21" s="199"/>
      <c r="E21" s="60"/>
      <c r="F21" s="60"/>
      <c r="G21" s="199"/>
      <c r="H21" s="60"/>
      <c r="I21" s="60"/>
      <c r="J21" s="199"/>
    </row>
    <row r="22" spans="1:11" x14ac:dyDescent="0.25">
      <c r="A22" s="65" t="s">
        <v>5</v>
      </c>
      <c r="B22" s="66">
        <f>SUM(B7:B17)</f>
        <v>4649</v>
      </c>
      <c r="C22" s="66">
        <f t="shared" ref="C22:I22" si="5">SUM(C7:C17)</f>
        <v>20600.375</v>
      </c>
      <c r="D22" s="201">
        <f t="shared" si="0"/>
        <v>22.567550347991236</v>
      </c>
      <c r="E22" s="66">
        <f t="shared" si="5"/>
        <v>37562.15</v>
      </c>
      <c r="F22" s="66">
        <f t="shared" si="5"/>
        <v>58911.212500000001</v>
      </c>
      <c r="G22" s="201">
        <f t="shared" si="1"/>
        <v>63.760612633800399</v>
      </c>
      <c r="H22" s="66">
        <f t="shared" si="5"/>
        <v>10.029999999999999</v>
      </c>
      <c r="I22" s="66">
        <f t="shared" si="5"/>
        <v>896.21750000000009</v>
      </c>
      <c r="J22" s="201">
        <f t="shared" si="2"/>
        <v>1.1191479746824848</v>
      </c>
    </row>
    <row r="23" spans="1:11" s="76" customFormat="1" x14ac:dyDescent="0.25">
      <c r="A23" s="78"/>
      <c r="B23" s="78"/>
      <c r="C23" s="91"/>
      <c r="D23" s="77"/>
      <c r="E23" s="77"/>
      <c r="F23" s="78"/>
      <c r="G23" s="78"/>
      <c r="H23" s="78"/>
      <c r="I23" s="91"/>
      <c r="J23" s="77"/>
      <c r="K23" s="81"/>
    </row>
    <row r="24" spans="1:11" s="76" customFormat="1" x14ac:dyDescent="0.25">
      <c r="A24" s="78" t="s">
        <v>8</v>
      </c>
      <c r="B24" s="84"/>
      <c r="C24" s="84"/>
      <c r="D24" s="77"/>
      <c r="E24" s="84"/>
      <c r="F24" s="84"/>
      <c r="G24" s="78"/>
      <c r="H24" s="84"/>
      <c r="I24" s="84"/>
      <c r="J24" s="77"/>
      <c r="K24" s="84"/>
    </row>
    <row r="25" spans="1:11" s="76" customFormat="1" x14ac:dyDescent="0.25">
      <c r="A25" s="106"/>
      <c r="B25" s="84"/>
      <c r="C25" s="84"/>
      <c r="D25" s="79"/>
      <c r="E25" s="84"/>
      <c r="F25" s="84"/>
      <c r="G25" s="79"/>
      <c r="H25" s="84"/>
      <c r="I25" s="84"/>
      <c r="J25" s="79"/>
      <c r="K25" s="84"/>
    </row>
    <row r="26" spans="1:11" s="76" customFormat="1" x14ac:dyDescent="0.25">
      <c r="A26" s="84" t="s">
        <v>163</v>
      </c>
      <c r="B26" s="81"/>
      <c r="C26" s="81"/>
      <c r="D26" s="79"/>
      <c r="E26" s="81"/>
      <c r="F26" s="81"/>
      <c r="G26" s="79"/>
      <c r="H26" s="81"/>
      <c r="I26" s="81"/>
      <c r="J26" s="79"/>
      <c r="K26" s="84"/>
    </row>
    <row r="27" spans="1:11" s="76" customFormat="1" x14ac:dyDescent="0.25">
      <c r="A27" s="84" t="s">
        <v>127</v>
      </c>
      <c r="B27" s="81"/>
      <c r="C27" s="81"/>
      <c r="E27" s="81"/>
      <c r="F27" s="81"/>
      <c r="H27" s="81"/>
      <c r="I27" s="81"/>
      <c r="K27" s="84"/>
    </row>
    <row r="28" spans="1:11" s="76" customFormat="1" x14ac:dyDescent="0.25">
      <c r="A28" s="100" t="s">
        <v>199</v>
      </c>
      <c r="B28" s="81"/>
      <c r="C28" s="81"/>
      <c r="E28" s="81"/>
      <c r="F28" s="81"/>
      <c r="H28" s="81"/>
      <c r="I28" s="81"/>
      <c r="K28" s="84"/>
    </row>
    <row r="29" spans="1:11" s="76" customFormat="1" x14ac:dyDescent="0.25">
      <c r="A29" s="84" t="s">
        <v>128</v>
      </c>
      <c r="B29" s="79"/>
      <c r="C29" s="79"/>
      <c r="D29" s="79"/>
      <c r="E29" s="79"/>
      <c r="F29" s="79"/>
      <c r="G29" s="79"/>
      <c r="H29" s="79"/>
      <c r="I29" s="79"/>
      <c r="J29" s="79"/>
      <c r="K29" s="84"/>
    </row>
    <row r="30" spans="1:11" s="76" customFormat="1" x14ac:dyDescent="0.25">
      <c r="A30" s="105" t="s">
        <v>71</v>
      </c>
      <c r="B30" s="79"/>
      <c r="C30" s="79"/>
      <c r="D30" s="79"/>
      <c r="E30" s="79"/>
      <c r="F30" s="79"/>
      <c r="G30" s="79"/>
      <c r="H30" s="79"/>
      <c r="I30" s="79"/>
      <c r="J30" s="79"/>
      <c r="K30" s="84"/>
    </row>
    <row r="31" spans="1:11" s="76" customFormat="1" x14ac:dyDescent="0.25">
      <c r="A31" s="79"/>
      <c r="B31" s="79"/>
      <c r="C31" s="79"/>
      <c r="D31" s="79"/>
      <c r="E31" s="79"/>
      <c r="F31" s="79"/>
      <c r="G31" s="79"/>
      <c r="H31" s="79"/>
      <c r="I31" s="79"/>
      <c r="J31" s="79"/>
      <c r="K31" s="84"/>
    </row>
    <row r="32" spans="1:11" s="76" customFormat="1" x14ac:dyDescent="0.25">
      <c r="B32" s="79"/>
      <c r="C32" s="79"/>
      <c r="D32" s="79"/>
      <c r="E32" s="79"/>
      <c r="F32" s="79"/>
      <c r="G32" s="79"/>
      <c r="H32" s="79"/>
      <c r="I32" s="79"/>
      <c r="J32" s="79"/>
      <c r="K32" s="84"/>
    </row>
    <row r="33" spans="2:11" s="76" customFormat="1" x14ac:dyDescent="0.25">
      <c r="B33" s="79"/>
      <c r="C33" s="79"/>
      <c r="D33" s="79"/>
      <c r="E33" s="79"/>
      <c r="F33" s="79"/>
      <c r="G33" s="79"/>
      <c r="H33" s="79"/>
      <c r="I33" s="79"/>
      <c r="J33" s="79"/>
      <c r="K33" s="84"/>
    </row>
    <row r="34" spans="2:11" s="76" customFormat="1" x14ac:dyDescent="0.25">
      <c r="K34" s="81"/>
    </row>
    <row r="35" spans="2:11" s="76" customFormat="1" x14ac:dyDescent="0.25">
      <c r="K35" s="81"/>
    </row>
    <row r="36" spans="2:11" s="76" customFormat="1" x14ac:dyDescent="0.25">
      <c r="K36" s="81"/>
    </row>
    <row r="37" spans="2:11" s="76" customFormat="1" x14ac:dyDescent="0.25">
      <c r="K37" s="81"/>
    </row>
    <row r="38" spans="2:11" s="76" customFormat="1" x14ac:dyDescent="0.25">
      <c r="K38" s="81"/>
    </row>
    <row r="39" spans="2:11" s="76" customFormat="1" x14ac:dyDescent="0.25">
      <c r="K39" s="81"/>
    </row>
    <row r="40" spans="2:11" s="76" customFormat="1" x14ac:dyDescent="0.25">
      <c r="K40" s="81"/>
    </row>
    <row r="41" spans="2:11" s="76" customFormat="1" x14ac:dyDescent="0.25">
      <c r="K41" s="81"/>
    </row>
    <row r="42" spans="2:11" s="76" customFormat="1" x14ac:dyDescent="0.25">
      <c r="K42" s="81"/>
    </row>
  </sheetData>
  <hyperlinks>
    <hyperlink ref="A30" r:id="rId1" location="NorthernIrelandGuidance" xr:uid="{B7FD8F81-6C27-4F6D-B928-3BC6E103C326}"/>
  </hyperlinks>
  <pageMargins left="0.7" right="0.7" top="0.75" bottom="0.75" header="0.3" footer="0.3"/>
  <pageSetup paperSize="9" scale="80" orientation="landscape" r:id="rId2"/>
  <headerFooter>
    <oddHeader>&amp;L&amp;"Arial,Bold"Quarterly provisional figures</oddHeader>
  </headerFooter>
  <ignoredErrors>
    <ignoredError sqref="D19:D22 G19:G22"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819C9-65E1-4EB3-B7EA-9B836476D9E0}">
  <sheetPr codeName="Sheet20">
    <pageSetUpPr fitToPage="1"/>
  </sheetPr>
  <dimension ref="A1:Q43"/>
  <sheetViews>
    <sheetView showGridLines="0" zoomScale="85" zoomScaleNormal="85" workbookViewId="0"/>
  </sheetViews>
  <sheetFormatPr defaultRowHeight="13.2" x14ac:dyDescent="0.25"/>
  <cols>
    <col min="1" max="1" width="34.44140625" customWidth="1"/>
    <col min="2" max="3" width="24.88671875" customWidth="1"/>
    <col min="4" max="4" width="24.88671875" style="81" customWidth="1"/>
    <col min="5" max="17" width="9.109375" style="81" customWidth="1"/>
  </cols>
  <sheetData>
    <row r="1" spans="1:17" s="23" customFormat="1" x14ac:dyDescent="0.25">
      <c r="A1" s="19" t="s">
        <v>162</v>
      </c>
      <c r="D1" s="84"/>
      <c r="E1" s="84"/>
      <c r="F1" s="84"/>
      <c r="G1" s="84"/>
      <c r="H1" s="84"/>
      <c r="I1" s="84"/>
      <c r="J1" s="84"/>
      <c r="K1" s="84"/>
      <c r="L1" s="84"/>
      <c r="M1" s="84"/>
      <c r="N1" s="84"/>
      <c r="O1" s="84"/>
      <c r="P1" s="84"/>
      <c r="Q1" s="84"/>
    </row>
    <row r="2" spans="1:17" s="23" customFormat="1" x14ac:dyDescent="0.25">
      <c r="A2" s="108" t="s">
        <v>227</v>
      </c>
      <c r="D2" s="84"/>
      <c r="E2" s="84"/>
      <c r="F2" s="84"/>
      <c r="G2" s="84"/>
      <c r="H2" s="84"/>
      <c r="I2" s="84"/>
      <c r="J2" s="84"/>
      <c r="K2" s="84"/>
      <c r="L2" s="84"/>
      <c r="M2" s="84"/>
      <c r="N2" s="84"/>
      <c r="O2" s="84"/>
      <c r="P2" s="84"/>
      <c r="Q2" s="84"/>
    </row>
    <row r="3" spans="1:17" s="23" customFormat="1" x14ac:dyDescent="0.25">
      <c r="D3" s="84"/>
      <c r="E3" s="84"/>
      <c r="F3" s="84"/>
      <c r="G3" s="84"/>
      <c r="H3" s="84"/>
      <c r="I3" s="84"/>
      <c r="J3" s="84"/>
      <c r="K3" s="84"/>
      <c r="L3" s="84"/>
      <c r="M3" s="84"/>
      <c r="N3" s="84"/>
      <c r="O3" s="84"/>
      <c r="P3" s="84"/>
      <c r="Q3" s="84"/>
    </row>
    <row r="4" spans="1:17" x14ac:dyDescent="0.25">
      <c r="A4" s="20"/>
      <c r="B4" s="22"/>
      <c r="D4" s="21" t="s">
        <v>152</v>
      </c>
    </row>
    <row r="5" spans="1:17" ht="52.8" x14ac:dyDescent="0.25">
      <c r="A5" s="63" t="s">
        <v>141</v>
      </c>
      <c r="B5" s="64" t="s">
        <v>131</v>
      </c>
      <c r="C5" s="64" t="s">
        <v>84</v>
      </c>
      <c r="D5" s="112" t="s">
        <v>130</v>
      </c>
      <c r="E5" s="84"/>
    </row>
    <row r="6" spans="1:17" ht="12.9" customHeight="1" x14ac:dyDescent="0.25">
      <c r="A6" s="30"/>
      <c r="B6" s="71"/>
      <c r="C6" s="71"/>
      <c r="D6" s="71"/>
      <c r="E6" s="86"/>
      <c r="F6" s="83"/>
      <c r="G6" s="87"/>
    </row>
    <row r="7" spans="1:17" x14ac:dyDescent="0.25">
      <c r="A7" s="55" t="s">
        <v>132</v>
      </c>
      <c r="B7" s="111">
        <v>9323.9672910000008</v>
      </c>
      <c r="C7" s="119">
        <v>17817.849999999999</v>
      </c>
      <c r="D7" s="70">
        <f>100*B7/$C7</f>
        <v>52.329362358533729</v>
      </c>
      <c r="E7" s="84"/>
    </row>
    <row r="8" spans="1:17" x14ac:dyDescent="0.25">
      <c r="A8" s="123" t="s">
        <v>133</v>
      </c>
      <c r="B8" s="124">
        <v>10221.720395</v>
      </c>
      <c r="C8" s="124">
        <v>18439.39</v>
      </c>
      <c r="D8" s="71">
        <f t="shared" ref="D8:D17" si="0">100*B8/$C8</f>
        <v>55.434156959639125</v>
      </c>
      <c r="E8" s="84"/>
    </row>
    <row r="9" spans="1:17" x14ac:dyDescent="0.25">
      <c r="A9" s="59" t="s">
        <v>134</v>
      </c>
      <c r="B9" s="119">
        <v>11138.129591000001</v>
      </c>
      <c r="C9" s="119">
        <v>22997.759999999998</v>
      </c>
      <c r="D9" s="67">
        <f t="shared" si="0"/>
        <v>48.431367189674134</v>
      </c>
      <c r="E9" s="84"/>
    </row>
    <row r="10" spans="1:17" x14ac:dyDescent="0.25">
      <c r="A10" s="123" t="s">
        <v>1</v>
      </c>
      <c r="B10" s="124">
        <v>13733.634135</v>
      </c>
      <c r="C10" s="124">
        <v>34098.396000000001</v>
      </c>
      <c r="D10" s="71">
        <f t="shared" si="0"/>
        <v>40.276481436252894</v>
      </c>
      <c r="E10" s="84"/>
    </row>
    <row r="11" spans="1:17" x14ac:dyDescent="0.25">
      <c r="A11" s="59" t="s">
        <v>135</v>
      </c>
      <c r="B11" s="119">
        <v>8307.9393319999999</v>
      </c>
      <c r="C11" s="119">
        <v>16084.97</v>
      </c>
      <c r="D11" s="67">
        <f t="shared" si="0"/>
        <v>51.650325316118092</v>
      </c>
      <c r="E11" s="84"/>
    </row>
    <row r="12" spans="1:17" x14ac:dyDescent="0.25">
      <c r="A12" s="123" t="s">
        <v>136</v>
      </c>
      <c r="B12" s="124">
        <v>7701.0796129999999</v>
      </c>
      <c r="C12" s="124">
        <v>17390.977999999999</v>
      </c>
      <c r="D12" s="71">
        <f>100*B12/$C12</f>
        <v>44.282038727206718</v>
      </c>
      <c r="E12" s="84"/>
    </row>
    <row r="13" spans="1:17" x14ac:dyDescent="0.25">
      <c r="A13" s="59" t="s">
        <v>137</v>
      </c>
      <c r="B13" s="119">
        <v>5837.296902</v>
      </c>
      <c r="C13" s="119">
        <v>12274.63</v>
      </c>
      <c r="D13" s="67">
        <f t="shared" si="0"/>
        <v>47.555787033906519</v>
      </c>
      <c r="E13" s="84"/>
    </row>
    <row r="14" spans="1:17" x14ac:dyDescent="0.25">
      <c r="A14" s="123" t="s">
        <v>138</v>
      </c>
      <c r="B14" s="124">
        <v>7864.1251510000002</v>
      </c>
      <c r="C14" s="124">
        <v>15925.995999999999</v>
      </c>
      <c r="D14" s="71">
        <f t="shared" si="0"/>
        <v>49.379173214661108</v>
      </c>
      <c r="E14" s="84"/>
    </row>
    <row r="15" spans="1:17" x14ac:dyDescent="0.25">
      <c r="A15" s="59" t="s">
        <v>139</v>
      </c>
      <c r="B15" s="119">
        <v>8160.6537559999997</v>
      </c>
      <c r="C15" s="119">
        <v>15882.328</v>
      </c>
      <c r="D15" s="67">
        <f t="shared" si="0"/>
        <v>51.381974707989905</v>
      </c>
      <c r="E15" s="84"/>
    </row>
    <row r="16" spans="1:17" x14ac:dyDescent="0.25">
      <c r="A16" s="123" t="s">
        <v>85</v>
      </c>
      <c r="B16" s="124">
        <v>9890.3199120000008</v>
      </c>
      <c r="C16" s="124">
        <v>17562.343000000001</v>
      </c>
      <c r="D16" s="71">
        <f t="shared" si="0"/>
        <v>56.31549225521902</v>
      </c>
      <c r="E16" s="84"/>
    </row>
    <row r="17" spans="1:17" x14ac:dyDescent="0.25">
      <c r="A17" s="59" t="s">
        <v>140</v>
      </c>
      <c r="B17" s="119">
        <v>8063.056286</v>
      </c>
      <c r="C17" s="119">
        <v>18111.75</v>
      </c>
      <c r="D17" s="67">
        <f t="shared" si="0"/>
        <v>44.518372250058668</v>
      </c>
      <c r="E17" s="84"/>
    </row>
    <row r="18" spans="1:17" x14ac:dyDescent="0.25">
      <c r="A18" s="209"/>
      <c r="B18" s="217"/>
      <c r="C18" s="217"/>
      <c r="D18" s="209"/>
      <c r="E18" s="14"/>
      <c r="F18" s="14"/>
      <c r="G18" s="14"/>
      <c r="H18" s="14"/>
      <c r="I18" s="14"/>
      <c r="J18" s="14"/>
      <c r="K18" s="14"/>
      <c r="L18" s="14"/>
      <c r="M18" s="14"/>
      <c r="N18" s="14"/>
      <c r="O18" s="14"/>
      <c r="P18" s="14"/>
      <c r="Q18" s="14"/>
    </row>
    <row r="19" spans="1:17" x14ac:dyDescent="0.25">
      <c r="A19" s="212" t="s">
        <v>0</v>
      </c>
      <c r="B19" s="213">
        <f>B7+B8+B10+B14+B15+B17</f>
        <v>57367.157014000004</v>
      </c>
      <c r="C19" s="213">
        <f>C7+C8+C10+C14+C15+C17</f>
        <v>120275.70999999999</v>
      </c>
      <c r="D19" s="219">
        <f>100*B19/$C19</f>
        <v>47.696377775695531</v>
      </c>
      <c r="E19" s="14"/>
      <c r="F19" s="14"/>
      <c r="G19" s="14"/>
      <c r="H19" s="14"/>
      <c r="I19" s="14"/>
      <c r="J19" s="14"/>
      <c r="K19" s="14"/>
      <c r="L19" s="14"/>
      <c r="M19" s="14"/>
      <c r="N19" s="14"/>
      <c r="O19" s="14"/>
      <c r="P19" s="14"/>
      <c r="Q19" s="14"/>
    </row>
    <row r="20" spans="1:17" x14ac:dyDescent="0.25">
      <c r="A20" s="209" t="s">
        <v>2</v>
      </c>
      <c r="B20" s="215">
        <f>B11+B12</f>
        <v>16009.018945</v>
      </c>
      <c r="C20" s="215">
        <f>C11+C12</f>
        <v>33475.947999999997</v>
      </c>
      <c r="D20" s="220">
        <f>100*B20/$C20</f>
        <v>47.822451346262099</v>
      </c>
      <c r="E20" s="14"/>
      <c r="F20" s="14"/>
      <c r="G20" s="14"/>
      <c r="H20" s="14"/>
      <c r="I20" s="14"/>
      <c r="J20" s="14"/>
      <c r="K20" s="14"/>
      <c r="L20" s="14"/>
      <c r="M20" s="14"/>
      <c r="N20" s="14"/>
      <c r="O20" s="14"/>
      <c r="P20" s="14"/>
      <c r="Q20" s="14"/>
    </row>
    <row r="21" spans="1:17" x14ac:dyDescent="0.25">
      <c r="A21" s="212"/>
      <c r="B21" s="213"/>
      <c r="C21" s="213"/>
      <c r="D21" s="219"/>
      <c r="E21" s="14"/>
      <c r="F21" s="14"/>
      <c r="G21" s="14"/>
      <c r="H21" s="14"/>
      <c r="I21" s="14"/>
      <c r="J21" s="14"/>
      <c r="K21" s="14"/>
      <c r="L21" s="14"/>
      <c r="M21" s="14"/>
      <c r="N21" s="14"/>
      <c r="O21" s="14"/>
      <c r="P21" s="14"/>
      <c r="Q21" s="14"/>
    </row>
    <row r="22" spans="1:17" x14ac:dyDescent="0.25">
      <c r="A22" s="65" t="s">
        <v>5</v>
      </c>
      <c r="B22" s="66">
        <f>SUM(B7:B17)</f>
        <v>100241.92236400001</v>
      </c>
      <c r="C22" s="118">
        <f>SUM(C7:C17)</f>
        <v>206586.39100000003</v>
      </c>
      <c r="D22" s="72">
        <f>100*B22/$C22</f>
        <v>48.523003804253491</v>
      </c>
      <c r="E22" s="84"/>
      <c r="I22" s="127"/>
    </row>
    <row r="23" spans="1:17" s="81" customFormat="1" x14ac:dyDescent="0.25">
      <c r="A23" s="78"/>
      <c r="B23" s="78"/>
      <c r="C23" s="78"/>
    </row>
    <row r="24" spans="1:17" s="81" customFormat="1" x14ac:dyDescent="0.25">
      <c r="A24" s="78" t="s">
        <v>8</v>
      </c>
      <c r="B24" s="84"/>
      <c r="C24" s="84"/>
    </row>
    <row r="25" spans="1:17" s="81" customFormat="1" x14ac:dyDescent="0.25">
      <c r="A25" s="78"/>
      <c r="B25" s="84"/>
      <c r="C25" s="84"/>
    </row>
    <row r="26" spans="1:17" s="81" customFormat="1" x14ac:dyDescent="0.25">
      <c r="A26" s="83" t="s">
        <v>164</v>
      </c>
    </row>
    <row r="27" spans="1:17" s="81" customFormat="1" x14ac:dyDescent="0.25">
      <c r="A27" s="78" t="s">
        <v>129</v>
      </c>
    </row>
    <row r="28" spans="1:17" s="81" customFormat="1" x14ac:dyDescent="0.25">
      <c r="A28" s="87" t="s">
        <v>91</v>
      </c>
    </row>
    <row r="29" spans="1:17" s="81" customFormat="1" x14ac:dyDescent="0.25">
      <c r="A29" s="83"/>
    </row>
    <row r="30" spans="1:17" s="81" customFormat="1" x14ac:dyDescent="0.25"/>
    <row r="31" spans="1:17" s="81" customFormat="1" x14ac:dyDescent="0.25"/>
    <row r="32" spans="1:17" s="81" customFormat="1" x14ac:dyDescent="0.25">
      <c r="A32" s="83"/>
    </row>
    <row r="33" spans="1:1" s="81" customFormat="1" x14ac:dyDescent="0.25">
      <c r="A33" s="99"/>
    </row>
    <row r="34" spans="1:1" s="81" customFormat="1" x14ac:dyDescent="0.25">
      <c r="A34" s="78"/>
    </row>
    <row r="35" spans="1:1" s="81" customFormat="1" x14ac:dyDescent="0.25">
      <c r="A35" s="87"/>
    </row>
    <row r="36" spans="1:1" s="81" customFormat="1" x14ac:dyDescent="0.25">
      <c r="A36" s="83"/>
    </row>
    <row r="37" spans="1:1" s="81" customFormat="1" x14ac:dyDescent="0.25"/>
    <row r="38" spans="1:1" s="81" customFormat="1" x14ac:dyDescent="0.25"/>
    <row r="39" spans="1:1" s="81" customFormat="1" x14ac:dyDescent="0.25"/>
    <row r="40" spans="1:1" s="81" customFormat="1" x14ac:dyDescent="0.25"/>
    <row r="41" spans="1:1" s="81" customFormat="1" x14ac:dyDescent="0.25"/>
    <row r="42" spans="1:1" s="81" customFormat="1" x14ac:dyDescent="0.25"/>
    <row r="43" spans="1:1" s="81" customFormat="1" x14ac:dyDescent="0.25"/>
  </sheetData>
  <pageMargins left="0.7" right="0.7" top="0.75" bottom="0.75" header="0.3" footer="0.3"/>
  <pageSetup paperSize="9" orientation="landscape" verticalDpi="1200" r:id="rId1"/>
  <headerFooter>
    <oddHeader>&amp;L&amp;"Arial,Bold"Quarterly provisional figures</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9CEF4-7AAD-4776-95FA-EF67651DF5A4}">
  <sheetPr>
    <pageSetUpPr fitToPage="1"/>
  </sheetPr>
  <dimension ref="A1:R29"/>
  <sheetViews>
    <sheetView zoomScale="85" zoomScaleNormal="85" workbookViewId="0"/>
  </sheetViews>
  <sheetFormatPr defaultColWidth="9.109375" defaultRowHeight="13.2" x14ac:dyDescent="0.25"/>
  <cols>
    <col min="1" max="1" width="34.44140625" style="151" customWidth="1"/>
    <col min="2" max="5" width="17.109375" style="137" customWidth="1"/>
    <col min="6" max="10" width="17.109375" style="138" customWidth="1"/>
    <col min="11" max="16384" width="9.109375" style="138"/>
  </cols>
  <sheetData>
    <row r="1" spans="1:18" s="183" customFormat="1" x14ac:dyDescent="0.25">
      <c r="A1" s="246" t="s">
        <v>189</v>
      </c>
      <c r="B1" s="233"/>
      <c r="C1" s="233"/>
      <c r="D1" s="234"/>
      <c r="E1" s="234"/>
      <c r="F1" s="234"/>
    </row>
    <row r="2" spans="1:18" s="182" customFormat="1" x14ac:dyDescent="0.25">
      <c r="A2" s="108" t="s">
        <v>228</v>
      </c>
      <c r="B2" s="235"/>
      <c r="C2" s="236"/>
      <c r="D2" s="237"/>
      <c r="E2" s="237"/>
      <c r="F2" s="237"/>
    </row>
    <row r="3" spans="1:18" s="182" customFormat="1" x14ac:dyDescent="0.25">
      <c r="A3" s="238"/>
      <c r="B3" s="236"/>
      <c r="C3" s="237"/>
      <c r="D3" s="237"/>
      <c r="E3" s="237"/>
      <c r="F3" s="239"/>
      <c r="G3" s="236"/>
      <c r="H3" s="236"/>
      <c r="J3" s="240" t="s">
        <v>174</v>
      </c>
    </row>
    <row r="4" spans="1:18" x14ac:dyDescent="0.25">
      <c r="A4" s="241"/>
      <c r="B4" s="242" t="s">
        <v>175</v>
      </c>
      <c r="C4" s="242" t="s">
        <v>176</v>
      </c>
      <c r="D4" s="242" t="s">
        <v>177</v>
      </c>
      <c r="E4" s="242" t="s">
        <v>26</v>
      </c>
      <c r="F4" s="242" t="s">
        <v>29</v>
      </c>
      <c r="G4" s="243" t="s">
        <v>27</v>
      </c>
      <c r="H4" s="242" t="s">
        <v>25</v>
      </c>
      <c r="I4" s="242" t="s">
        <v>28</v>
      </c>
      <c r="J4" s="244"/>
    </row>
    <row r="5" spans="1:18" s="142" customFormat="1" ht="87.75" customHeight="1" x14ac:dyDescent="0.25">
      <c r="A5" s="139" t="s">
        <v>141</v>
      </c>
      <c r="B5" s="140" t="s">
        <v>178</v>
      </c>
      <c r="C5" s="141" t="s">
        <v>179</v>
      </c>
      <c r="D5" s="140" t="s">
        <v>180</v>
      </c>
      <c r="E5" s="141" t="s">
        <v>181</v>
      </c>
      <c r="F5" s="141" t="s">
        <v>182</v>
      </c>
      <c r="G5" s="141" t="s">
        <v>183</v>
      </c>
      <c r="H5" s="141" t="s">
        <v>184</v>
      </c>
      <c r="I5" s="141" t="s">
        <v>185</v>
      </c>
      <c r="J5" s="208" t="s">
        <v>188</v>
      </c>
      <c r="K5" s="247"/>
    </row>
    <row r="6" spans="1:18" ht="12.9" customHeight="1" x14ac:dyDescent="0.25">
      <c r="A6" s="143"/>
      <c r="B6" s="144"/>
      <c r="C6" s="144"/>
      <c r="D6" s="144"/>
      <c r="E6" s="144"/>
      <c r="F6" s="144"/>
      <c r="G6" s="144"/>
      <c r="H6" s="145"/>
      <c r="I6" s="146"/>
      <c r="J6" s="207"/>
      <c r="K6" s="248"/>
    </row>
    <row r="7" spans="1:18" ht="12.9" customHeight="1" x14ac:dyDescent="0.25">
      <c r="A7" s="147" t="s">
        <v>132</v>
      </c>
      <c r="B7" s="148">
        <v>54.096518659419409</v>
      </c>
      <c r="C7" s="148">
        <v>11.264311175320298</v>
      </c>
      <c r="D7" s="148">
        <v>56.656646028337228</v>
      </c>
      <c r="E7" s="148">
        <v>10.849563012765236</v>
      </c>
      <c r="F7" s="149">
        <v>6100.4457700000003</v>
      </c>
      <c r="G7" s="149">
        <v>1305.1262066773008</v>
      </c>
      <c r="H7" s="150">
        <v>108309.8</v>
      </c>
      <c r="I7" s="149">
        <v>545.7889264010804</v>
      </c>
      <c r="J7" s="180">
        <v>52.783856767334328</v>
      </c>
      <c r="K7" s="248"/>
      <c r="L7" s="152"/>
      <c r="M7" s="152"/>
      <c r="N7" s="152"/>
      <c r="O7" s="152"/>
      <c r="P7" s="152"/>
      <c r="Q7" s="152"/>
      <c r="R7" s="152"/>
    </row>
    <row r="8" spans="1:18" ht="12.9" customHeight="1" x14ac:dyDescent="0.25">
      <c r="A8" s="143" t="s">
        <v>133</v>
      </c>
      <c r="B8" s="144">
        <v>58.286092957023406</v>
      </c>
      <c r="C8" s="144">
        <v>0.98959183947626472</v>
      </c>
      <c r="D8" s="144">
        <v>58.801170594424562</v>
      </c>
      <c r="E8" s="144">
        <v>0.96372193061961819</v>
      </c>
      <c r="F8" s="153">
        <v>424.05797300000006</v>
      </c>
      <c r="G8" s="154">
        <v>1094.3417776833419</v>
      </c>
      <c r="H8" s="153">
        <v>84767.19</v>
      </c>
      <c r="I8" s="154">
        <v>478.85518241997403</v>
      </c>
      <c r="J8" s="158">
        <v>57.890268504974422</v>
      </c>
      <c r="K8" s="248"/>
      <c r="L8" s="152"/>
      <c r="M8" s="152"/>
      <c r="N8" s="152"/>
      <c r="O8" s="152"/>
      <c r="P8" s="152"/>
      <c r="Q8" s="152"/>
      <c r="R8" s="152"/>
    </row>
    <row r="9" spans="1:18" ht="12.9" customHeight="1" x14ac:dyDescent="0.25">
      <c r="A9" s="147" t="s">
        <v>134</v>
      </c>
      <c r="B9" s="148">
        <v>52.899880411089889</v>
      </c>
      <c r="C9" s="148">
        <v>7.016015294507616</v>
      </c>
      <c r="D9" s="148">
        <v>52.445944350690183</v>
      </c>
      <c r="E9" s="148">
        <v>7.1865624960009837</v>
      </c>
      <c r="F9" s="149">
        <v>4111.6414020000002</v>
      </c>
      <c r="G9" s="149">
        <v>1142.7476130572434</v>
      </c>
      <c r="H9" s="150">
        <v>112605.85300000002</v>
      </c>
      <c r="I9" s="149">
        <v>453.17320492020627</v>
      </c>
      <c r="J9" s="180">
        <v>51.061631841464823</v>
      </c>
      <c r="K9" s="248"/>
      <c r="L9" s="152"/>
      <c r="M9" s="152"/>
      <c r="N9" s="152"/>
      <c r="O9" s="152"/>
      <c r="P9" s="152"/>
      <c r="Q9" s="152"/>
      <c r="R9" s="152"/>
    </row>
    <row r="10" spans="1:18" ht="12.9" customHeight="1" x14ac:dyDescent="0.25">
      <c r="A10" s="143" t="s">
        <v>1</v>
      </c>
      <c r="B10" s="144">
        <v>41.777673582957512</v>
      </c>
      <c r="C10" s="144">
        <v>0.55444941410575244</v>
      </c>
      <c r="D10" s="144">
        <v>39.057674214991863</v>
      </c>
      <c r="E10" s="144">
        <v>0.52845298917180739</v>
      </c>
      <c r="F10" s="153">
        <v>573.831773</v>
      </c>
      <c r="G10" s="154">
        <v>946.11555268966663</v>
      </c>
      <c r="H10" s="153">
        <v>163283.01999999999</v>
      </c>
      <c r="I10" s="154">
        <v>407.32276738840488</v>
      </c>
      <c r="J10" s="158">
        <v>41.337309321298406</v>
      </c>
      <c r="K10" s="248"/>
      <c r="L10" s="155"/>
      <c r="M10" s="155"/>
      <c r="N10" s="155"/>
      <c r="O10" s="155"/>
      <c r="P10" s="152"/>
      <c r="Q10" s="152"/>
      <c r="R10" s="152"/>
    </row>
    <row r="11" spans="1:18" ht="12.9" customHeight="1" x14ac:dyDescent="0.25">
      <c r="A11" s="147" t="s">
        <v>135</v>
      </c>
      <c r="B11" s="148">
        <v>53.080100422696781</v>
      </c>
      <c r="C11" s="148">
        <v>10.466583057168242</v>
      </c>
      <c r="D11" s="148">
        <v>51.718014097701925</v>
      </c>
      <c r="E11" s="148">
        <v>11.08994918966336</v>
      </c>
      <c r="F11" s="149">
        <v>4970.1902549999995</v>
      </c>
      <c r="G11" s="149">
        <v>1206.1309750862049</v>
      </c>
      <c r="H11" s="150">
        <v>82853.22</v>
      </c>
      <c r="I11" s="149">
        <v>501.94485537568499</v>
      </c>
      <c r="J11" s="180">
        <v>52.007148371465313</v>
      </c>
      <c r="K11" s="248"/>
      <c r="L11" s="152"/>
      <c r="M11" s="152"/>
      <c r="N11" s="152"/>
      <c r="O11" s="152"/>
      <c r="P11" s="152"/>
      <c r="Q11" s="152"/>
      <c r="R11" s="152"/>
    </row>
    <row r="12" spans="1:18" ht="12.9" customHeight="1" x14ac:dyDescent="0.25">
      <c r="A12" s="143" t="s">
        <v>136</v>
      </c>
      <c r="B12" s="144">
        <v>48.455704926895223</v>
      </c>
      <c r="C12" s="144">
        <v>9.7512753402486076</v>
      </c>
      <c r="D12" s="144">
        <v>50.090791500509553</v>
      </c>
      <c r="E12" s="144">
        <v>9.5883434756484647</v>
      </c>
      <c r="F12" s="153">
        <v>5464.1996209999998</v>
      </c>
      <c r="G12" s="154">
        <v>1199.6867168809149</v>
      </c>
      <c r="H12" s="153">
        <v>86515.256999999998</v>
      </c>
      <c r="I12" s="154">
        <v>493.92279322496603</v>
      </c>
      <c r="J12" s="158">
        <v>45.967784106411571</v>
      </c>
      <c r="K12" s="248"/>
      <c r="L12" s="152"/>
      <c r="M12" s="152"/>
      <c r="N12" s="152"/>
      <c r="O12" s="152"/>
      <c r="P12" s="152"/>
      <c r="Q12" s="152"/>
      <c r="R12" s="152"/>
    </row>
    <row r="13" spans="1:18" ht="12.9" customHeight="1" x14ac:dyDescent="0.25">
      <c r="A13" s="147" t="s">
        <v>137</v>
      </c>
      <c r="B13" s="148">
        <v>49.229312351957326</v>
      </c>
      <c r="C13" s="148">
        <v>8.7189483531234213</v>
      </c>
      <c r="D13" s="148">
        <v>47.599079026126148</v>
      </c>
      <c r="E13" s="148">
        <v>9.2008118259147427</v>
      </c>
      <c r="F13" s="149">
        <v>3549.1972559999999</v>
      </c>
      <c r="G13" s="149">
        <v>1091.3911593099328</v>
      </c>
      <c r="H13" s="150">
        <v>59259.01</v>
      </c>
      <c r="I13" s="149">
        <v>438.90701606804498</v>
      </c>
      <c r="J13" s="180">
        <v>48.13448781638904</v>
      </c>
      <c r="K13" s="248"/>
      <c r="L13" s="152"/>
      <c r="M13" s="152"/>
      <c r="N13" s="152"/>
      <c r="O13" s="152"/>
      <c r="P13" s="152"/>
      <c r="Q13" s="152"/>
      <c r="R13" s="152"/>
    </row>
    <row r="14" spans="1:18" ht="12.9" customHeight="1" x14ac:dyDescent="0.25">
      <c r="A14" s="143" t="s">
        <v>138</v>
      </c>
      <c r="B14" s="144">
        <v>51.647409606501448</v>
      </c>
      <c r="C14" s="144">
        <v>4.7129406346141094</v>
      </c>
      <c r="D14" s="144">
        <v>52.281395411384757</v>
      </c>
      <c r="E14" s="144">
        <v>4.6332412918308075</v>
      </c>
      <c r="F14" s="153">
        <v>2091.7552960000003</v>
      </c>
      <c r="G14" s="154">
        <v>1115.7790390929533</v>
      </c>
      <c r="H14" s="153">
        <v>79455.823000000004</v>
      </c>
      <c r="I14" s="154">
        <v>462.28347915526575</v>
      </c>
      <c r="J14" s="158">
        <v>51.310148677518853</v>
      </c>
      <c r="K14" s="248"/>
      <c r="L14" s="152"/>
      <c r="M14" s="152"/>
      <c r="N14" s="152"/>
      <c r="O14" s="152"/>
      <c r="P14" s="152"/>
      <c r="Q14" s="152"/>
      <c r="R14" s="152"/>
    </row>
    <row r="15" spans="1:18" ht="12.9" customHeight="1" x14ac:dyDescent="0.25">
      <c r="A15" s="147" t="s">
        <v>139</v>
      </c>
      <c r="B15" s="148">
        <v>53.143446561965959</v>
      </c>
      <c r="C15" s="148">
        <v>6.3550025124333658</v>
      </c>
      <c r="D15" s="148">
        <v>51.848031815969264</v>
      </c>
      <c r="E15" s="148">
        <v>6.5317257102228101</v>
      </c>
      <c r="F15" s="149">
        <v>2894.384716</v>
      </c>
      <c r="G15" s="149">
        <v>1117.9403195673899</v>
      </c>
      <c r="H15" s="150">
        <v>75920.365000000005</v>
      </c>
      <c r="I15" s="149">
        <v>480.69525347894762</v>
      </c>
      <c r="J15" s="180">
        <v>52.844935015430273</v>
      </c>
      <c r="K15" s="248"/>
      <c r="L15" s="152"/>
      <c r="M15" s="152"/>
      <c r="N15" s="152"/>
      <c r="O15" s="152"/>
      <c r="P15" s="152"/>
      <c r="Q15" s="152"/>
      <c r="R15" s="152"/>
    </row>
    <row r="16" spans="1:18" ht="12.9" customHeight="1" x14ac:dyDescent="0.25">
      <c r="A16" s="143" t="s">
        <v>85</v>
      </c>
      <c r="B16" s="144">
        <v>59.190569402063048</v>
      </c>
      <c r="C16" s="144">
        <v>1.0357013609953383E-2</v>
      </c>
      <c r="D16" s="144">
        <v>56.822407907826637</v>
      </c>
      <c r="E16" s="144">
        <v>1.1120427661467151E-2</v>
      </c>
      <c r="F16" s="153">
        <v>4.9242559999999997</v>
      </c>
      <c r="G16" s="154">
        <v>1322.4371184655288</v>
      </c>
      <c r="H16" s="153">
        <v>86147.766000000018</v>
      </c>
      <c r="I16" s="154">
        <v>484.08246572113308</v>
      </c>
      <c r="J16" s="158">
        <v>58.67651935630839</v>
      </c>
      <c r="K16" s="248"/>
      <c r="L16" s="152"/>
      <c r="M16" s="152"/>
      <c r="N16" s="152"/>
      <c r="O16" s="152"/>
      <c r="P16" s="152"/>
      <c r="Q16" s="152"/>
      <c r="R16" s="152"/>
    </row>
    <row r="17" spans="1:18" ht="12.9" customHeight="1" x14ac:dyDescent="0.25">
      <c r="A17" s="147" t="s">
        <v>140</v>
      </c>
      <c r="B17" s="148">
        <v>48.270633543992496</v>
      </c>
      <c r="C17" s="148">
        <v>1.3413598903630624</v>
      </c>
      <c r="D17" s="148">
        <v>47.907332301386212</v>
      </c>
      <c r="E17" s="148">
        <v>1.3448404085126988</v>
      </c>
      <c r="F17" s="149">
        <v>615.11444800000004</v>
      </c>
      <c r="G17" s="149">
        <v>1121.4263824569475</v>
      </c>
      <c r="H17" s="150">
        <v>86729.25</v>
      </c>
      <c r="I17" s="149">
        <v>430.1713677197389</v>
      </c>
      <c r="J17" s="180">
        <v>47.087032886421376</v>
      </c>
      <c r="K17" s="248"/>
      <c r="L17" s="152"/>
      <c r="M17" s="152"/>
      <c r="N17" s="152"/>
      <c r="O17" s="152"/>
      <c r="P17" s="152"/>
      <c r="Q17" s="152"/>
      <c r="R17" s="152"/>
    </row>
    <row r="18" spans="1:18" ht="12.9" customHeight="1" x14ac:dyDescent="0.25">
      <c r="A18" s="143"/>
      <c r="B18" s="144"/>
      <c r="C18" s="144"/>
      <c r="D18" s="144"/>
      <c r="E18" s="144"/>
      <c r="F18" s="153"/>
      <c r="G18" s="156"/>
      <c r="H18" s="154"/>
      <c r="I18" s="156"/>
      <c r="J18" s="145"/>
      <c r="K18" s="248"/>
      <c r="L18" s="152"/>
      <c r="M18" s="152"/>
      <c r="N18" s="152"/>
      <c r="O18" s="152"/>
      <c r="P18" s="152"/>
      <c r="Q18" s="152"/>
      <c r="R18" s="152"/>
    </row>
    <row r="19" spans="1:18" ht="12.9" customHeight="1" x14ac:dyDescent="0.25">
      <c r="A19" s="147" t="s">
        <v>0</v>
      </c>
      <c r="B19" s="148">
        <v>49.996075721642789</v>
      </c>
      <c r="C19" s="148">
        <v>3.7173827466647933</v>
      </c>
      <c r="D19" s="148">
        <v>49.699919852348771</v>
      </c>
      <c r="E19" s="148">
        <v>3.8828630922064526</v>
      </c>
      <c r="F19" s="149">
        <v>12699.589976000001</v>
      </c>
      <c r="G19" s="149">
        <v>1084.4022524443601</v>
      </c>
      <c r="H19" s="150">
        <v>598465.44799999997</v>
      </c>
      <c r="I19" s="149">
        <v>455.6524168816116</v>
      </c>
      <c r="J19" s="180">
        <v>49.357072063055263</v>
      </c>
      <c r="K19" s="248"/>
      <c r="L19" s="152"/>
      <c r="M19" s="152"/>
      <c r="N19" s="152"/>
      <c r="O19" s="152"/>
      <c r="P19" s="152"/>
      <c r="Q19" s="152"/>
      <c r="R19" s="152"/>
    </row>
    <row r="20" spans="1:18" ht="12.9" customHeight="1" x14ac:dyDescent="0.25">
      <c r="A20" s="157" t="s">
        <v>2</v>
      </c>
      <c r="B20" s="158">
        <v>50.704583969357735</v>
      </c>
      <c r="C20" s="158">
        <v>10.099134976162695</v>
      </c>
      <c r="D20" s="158">
        <v>50.886811127196935</v>
      </c>
      <c r="E20" s="158">
        <v>10.322912686993106</v>
      </c>
      <c r="F20" s="154">
        <v>10434.389875999999</v>
      </c>
      <c r="G20" s="154">
        <v>1202.8119853977628</v>
      </c>
      <c r="H20" s="154">
        <v>169368.47700000001</v>
      </c>
      <c r="I20" s="154">
        <v>497.79170474659998</v>
      </c>
      <c r="J20" s="158">
        <v>48.935428980626035</v>
      </c>
      <c r="K20" s="248"/>
      <c r="L20" s="152"/>
      <c r="M20" s="152"/>
      <c r="N20" s="152"/>
      <c r="O20" s="152"/>
      <c r="P20" s="152"/>
      <c r="Q20" s="152"/>
      <c r="R20" s="152"/>
    </row>
    <row r="21" spans="1:18" ht="12.9" customHeight="1" x14ac:dyDescent="0.25">
      <c r="A21" s="147"/>
      <c r="B21" s="148"/>
      <c r="C21" s="148"/>
      <c r="D21" s="148"/>
      <c r="E21" s="148"/>
      <c r="F21" s="149"/>
      <c r="G21" s="149"/>
      <c r="H21" s="150"/>
      <c r="I21" s="149"/>
      <c r="J21" s="180"/>
      <c r="K21" s="248"/>
      <c r="L21" s="152"/>
      <c r="M21" s="152"/>
      <c r="N21" s="152"/>
      <c r="O21" s="152"/>
      <c r="P21" s="152"/>
      <c r="Q21" s="152"/>
      <c r="R21" s="152"/>
    </row>
    <row r="22" spans="1:18" ht="12.9" customHeight="1" x14ac:dyDescent="0.25">
      <c r="A22" s="159" t="s">
        <v>5</v>
      </c>
      <c r="B22" s="160">
        <v>51.15749174592618</v>
      </c>
      <c r="C22" s="160">
        <v>5.119898269420367</v>
      </c>
      <c r="D22" s="160">
        <v>50.674074399629951</v>
      </c>
      <c r="E22" s="160">
        <v>5.2908238360178768</v>
      </c>
      <c r="F22" s="161">
        <v>30799.742765999999</v>
      </c>
      <c r="G22" s="161">
        <v>1126.3047670671722</v>
      </c>
      <c r="H22" s="161">
        <v>1025846.554</v>
      </c>
      <c r="I22" s="161">
        <v>463.029820188759</v>
      </c>
      <c r="J22" s="231">
        <v>50.19561976722273</v>
      </c>
      <c r="K22" s="249"/>
      <c r="L22" s="152"/>
      <c r="M22" s="152"/>
      <c r="N22" s="152"/>
      <c r="O22" s="152"/>
      <c r="P22" s="152"/>
      <c r="Q22" s="152"/>
      <c r="R22" s="152"/>
    </row>
    <row r="23" spans="1:18" s="165" customFormat="1" x14ac:dyDescent="0.25">
      <c r="A23" s="162"/>
      <c r="B23" s="163"/>
      <c r="C23" s="164"/>
      <c r="D23" s="164"/>
      <c r="E23" s="164"/>
      <c r="F23" s="163"/>
      <c r="G23" s="163"/>
      <c r="H23" s="163"/>
      <c r="I23" s="164"/>
      <c r="K23" s="166"/>
      <c r="L23" s="166"/>
      <c r="M23" s="166"/>
      <c r="N23" s="166"/>
      <c r="O23" s="166"/>
      <c r="P23" s="166"/>
      <c r="Q23" s="166"/>
      <c r="R23" s="166"/>
    </row>
    <row r="24" spans="1:18" s="165" customFormat="1" x14ac:dyDescent="0.25">
      <c r="A24" s="167" t="s">
        <v>186</v>
      </c>
      <c r="B24" s="168"/>
      <c r="C24" s="169"/>
      <c r="D24" s="169"/>
      <c r="E24" s="169"/>
      <c r="F24" s="168"/>
      <c r="G24" s="168"/>
      <c r="H24" s="168"/>
      <c r="I24" s="169"/>
      <c r="K24" s="166"/>
      <c r="L24" s="166"/>
      <c r="M24" s="166"/>
      <c r="N24" s="166"/>
      <c r="O24" s="166"/>
      <c r="P24" s="166"/>
      <c r="Q24" s="166"/>
      <c r="R24" s="166"/>
    </row>
    <row r="25" spans="1:18" s="165" customFormat="1" x14ac:dyDescent="0.25">
      <c r="A25" s="167"/>
      <c r="B25" s="170"/>
      <c r="C25" s="170"/>
      <c r="D25" s="170"/>
      <c r="E25" s="170"/>
      <c r="F25" s="171"/>
      <c r="G25" s="171"/>
      <c r="H25" s="171"/>
      <c r="I25" s="171"/>
      <c r="K25" s="166"/>
      <c r="L25" s="166"/>
      <c r="M25" s="166"/>
      <c r="N25" s="166"/>
      <c r="O25" s="166"/>
      <c r="P25" s="166"/>
      <c r="Q25" s="166"/>
      <c r="R25" s="166"/>
    </row>
    <row r="26" spans="1:18" s="165" customFormat="1" ht="12.75" customHeight="1" x14ac:dyDescent="0.25">
      <c r="A26" s="172" t="s">
        <v>190</v>
      </c>
      <c r="B26" s="173"/>
      <c r="C26" s="173"/>
      <c r="D26" s="173"/>
      <c r="E26" s="173"/>
      <c r="F26" s="173"/>
      <c r="G26" s="173"/>
      <c r="H26" s="173"/>
      <c r="I26" s="173"/>
      <c r="K26" s="166"/>
      <c r="L26" s="166"/>
      <c r="M26" s="166"/>
      <c r="N26" s="166"/>
      <c r="O26" s="166"/>
      <c r="P26" s="166"/>
      <c r="Q26" s="166"/>
      <c r="R26" s="166"/>
    </row>
    <row r="27" spans="1:18" s="165" customFormat="1" x14ac:dyDescent="0.25">
      <c r="A27" s="225" t="s">
        <v>221</v>
      </c>
      <c r="B27" s="174"/>
      <c r="C27" s="174"/>
      <c r="D27" s="174"/>
      <c r="E27" s="174"/>
      <c r="F27" s="175"/>
      <c r="G27" s="175"/>
      <c r="H27" s="175"/>
      <c r="I27" s="175"/>
      <c r="K27" s="166"/>
      <c r="L27" s="166"/>
      <c r="M27" s="166"/>
      <c r="N27" s="166"/>
      <c r="O27" s="166"/>
      <c r="P27" s="166"/>
      <c r="Q27" s="166"/>
      <c r="R27" s="166"/>
    </row>
    <row r="28" spans="1:18" s="165" customFormat="1" x14ac:dyDescent="0.25">
      <c r="A28" s="176" t="s">
        <v>222</v>
      </c>
      <c r="B28" s="174"/>
      <c r="C28" s="174"/>
      <c r="D28" s="174"/>
      <c r="E28" s="174"/>
      <c r="F28" s="175"/>
      <c r="G28" s="175"/>
      <c r="H28" s="175"/>
      <c r="I28" s="175"/>
      <c r="K28" s="166"/>
      <c r="L28" s="166"/>
      <c r="M28" s="166"/>
      <c r="N28" s="166"/>
      <c r="O28" s="166"/>
      <c r="P28" s="166"/>
      <c r="Q28" s="166"/>
      <c r="R28" s="166"/>
    </row>
    <row r="29" spans="1:18" s="165" customFormat="1" x14ac:dyDescent="0.25">
      <c r="A29" s="232" t="s">
        <v>223</v>
      </c>
      <c r="B29" s="177"/>
      <c r="C29" s="177"/>
      <c r="D29" s="177"/>
      <c r="E29" s="177"/>
      <c r="K29" s="166"/>
      <c r="L29" s="166"/>
      <c r="M29" s="166"/>
      <c r="N29" s="166"/>
      <c r="O29" s="166"/>
      <c r="P29" s="166"/>
      <c r="Q29" s="166"/>
      <c r="R29" s="166"/>
    </row>
  </sheetData>
  <mergeCells count="1">
    <mergeCell ref="K5:K22"/>
  </mergeCells>
  <hyperlinks>
    <hyperlink ref="A29" r:id="rId1" xr:uid="{DAFA386C-6989-4B7D-B373-A2AB77822C6B}"/>
  </hyperlinks>
  <pageMargins left="0.7" right="0.7" top="0.75" bottom="0.75" header="0.3" footer="0.3"/>
  <pageSetup scale="72" orientation="landscape" horizontalDpi="1200" verticalDpi="1200"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9A860-A493-43B9-A0C0-8EF8DFB31A02}">
  <sheetPr codeName="Sheet23">
    <pageSetUpPr fitToPage="1"/>
  </sheetPr>
  <dimension ref="B2:H24"/>
  <sheetViews>
    <sheetView showGridLines="0" zoomScale="85" zoomScaleNormal="85" workbookViewId="0">
      <selection activeCell="B2" sqref="B2"/>
    </sheetView>
  </sheetViews>
  <sheetFormatPr defaultRowHeight="13.2" x14ac:dyDescent="0.25"/>
  <sheetData>
    <row r="2" spans="2:8" ht="15.6" x14ac:dyDescent="0.3">
      <c r="B2" s="39" t="s">
        <v>61</v>
      </c>
    </row>
    <row r="3" spans="2:8" ht="12" customHeight="1" x14ac:dyDescent="0.25"/>
    <row r="4" spans="2:8" ht="12" customHeight="1" x14ac:dyDescent="0.25">
      <c r="B4" s="43" t="s">
        <v>65</v>
      </c>
      <c r="C4" s="226" t="s">
        <v>210</v>
      </c>
      <c r="D4" s="38"/>
      <c r="E4" s="38"/>
      <c r="F4" s="38"/>
      <c r="G4" s="23"/>
      <c r="H4" s="23"/>
    </row>
    <row r="5" spans="2:8" ht="12" customHeight="1" x14ac:dyDescent="0.25">
      <c r="B5" s="42"/>
      <c r="C5" s="41"/>
      <c r="D5" s="38"/>
      <c r="E5" s="38"/>
      <c r="F5" s="38"/>
      <c r="G5" s="23"/>
      <c r="H5" s="23"/>
    </row>
    <row r="6" spans="2:8" ht="12" customHeight="1" x14ac:dyDescent="0.25">
      <c r="B6" s="44" t="s">
        <v>62</v>
      </c>
      <c r="C6" s="109" t="s">
        <v>207</v>
      </c>
      <c r="E6" s="38"/>
      <c r="F6" s="38"/>
      <c r="G6" s="23"/>
      <c r="H6" s="23"/>
    </row>
    <row r="7" spans="2:8" ht="12" customHeight="1" x14ac:dyDescent="0.25">
      <c r="B7" s="42"/>
      <c r="C7" s="41"/>
      <c r="D7" s="38"/>
      <c r="E7" s="38"/>
      <c r="F7" s="38"/>
      <c r="G7" s="23"/>
      <c r="H7" s="23"/>
    </row>
    <row r="8" spans="2:8" ht="12" customHeight="1" x14ac:dyDescent="0.25">
      <c r="B8" s="44" t="s">
        <v>63</v>
      </c>
      <c r="C8" s="109" t="s">
        <v>149</v>
      </c>
      <c r="E8" s="38"/>
      <c r="F8" s="38"/>
      <c r="G8" s="23"/>
      <c r="H8" s="23"/>
    </row>
    <row r="9" spans="2:8" ht="12" customHeight="1" x14ac:dyDescent="0.25">
      <c r="B9" s="42"/>
      <c r="C9" s="42"/>
    </row>
    <row r="10" spans="2:8" ht="12" customHeight="1" x14ac:dyDescent="0.25">
      <c r="B10" s="43" t="s">
        <v>64</v>
      </c>
      <c r="C10" s="41" t="s">
        <v>206</v>
      </c>
      <c r="D10" s="38"/>
      <c r="E10" s="38"/>
      <c r="F10" s="38"/>
      <c r="G10" s="23"/>
      <c r="H10" s="23"/>
    </row>
    <row r="11" spans="2:8" ht="12" customHeight="1" x14ac:dyDescent="0.25">
      <c r="B11" s="3"/>
      <c r="C11" s="14" t="s">
        <v>150</v>
      </c>
      <c r="D11" s="38"/>
      <c r="E11" s="38"/>
      <c r="F11" s="38"/>
      <c r="G11" s="23"/>
      <c r="H11" s="23"/>
    </row>
    <row r="12" spans="2:8" ht="12" customHeight="1" x14ac:dyDescent="0.25">
      <c r="B12" s="3"/>
      <c r="C12" s="14" t="s">
        <v>151</v>
      </c>
      <c r="D12" s="38"/>
      <c r="E12" s="38"/>
      <c r="F12" s="38"/>
      <c r="G12" s="23"/>
      <c r="H12" s="23"/>
    </row>
    <row r="13" spans="2:8" ht="12" customHeight="1" x14ac:dyDescent="0.25">
      <c r="B13" s="3"/>
      <c r="C13" s="14" t="s">
        <v>211</v>
      </c>
      <c r="D13" s="38"/>
      <c r="E13" s="38"/>
      <c r="F13" s="38"/>
      <c r="G13" s="23"/>
      <c r="H13" s="23"/>
    </row>
    <row r="14" spans="2:8" ht="12" customHeight="1" x14ac:dyDescent="0.25">
      <c r="B14" s="3"/>
      <c r="C14" s="14" t="s">
        <v>212</v>
      </c>
      <c r="D14" s="38"/>
      <c r="E14" s="38"/>
      <c r="F14" s="38"/>
      <c r="G14" s="23"/>
      <c r="H14" s="23"/>
    </row>
    <row r="15" spans="2:8" ht="12" customHeight="1" x14ac:dyDescent="0.25">
      <c r="B15" s="3"/>
      <c r="C15" s="14"/>
      <c r="D15" s="38"/>
      <c r="E15" s="38"/>
      <c r="F15" s="38"/>
      <c r="G15" s="23"/>
      <c r="H15" s="23"/>
    </row>
    <row r="16" spans="2:8" ht="12" customHeight="1" x14ac:dyDescent="0.25">
      <c r="B16" s="3"/>
      <c r="C16" s="41"/>
      <c r="D16" s="38"/>
      <c r="E16" s="38"/>
      <c r="F16" s="38"/>
      <c r="G16" s="23"/>
      <c r="H16" s="23"/>
    </row>
    <row r="17" spans="2:8" ht="12" customHeight="1" x14ac:dyDescent="0.25">
      <c r="B17" s="3"/>
      <c r="C17" s="41"/>
      <c r="D17" s="38"/>
      <c r="E17" s="38"/>
      <c r="F17" s="38"/>
      <c r="G17" s="23"/>
      <c r="H17" s="23"/>
    </row>
    <row r="18" spans="2:8" ht="12" customHeight="1" x14ac:dyDescent="0.25">
      <c r="B18" s="3"/>
      <c r="C18" s="41"/>
      <c r="D18" s="38"/>
      <c r="E18" s="38"/>
      <c r="F18" s="38"/>
      <c r="G18" s="23"/>
      <c r="H18" s="23"/>
    </row>
    <row r="19" spans="2:8" x14ac:dyDescent="0.25">
      <c r="B19" s="23"/>
      <c r="C19" s="23"/>
      <c r="D19" s="23"/>
      <c r="E19" s="23"/>
      <c r="F19" s="23"/>
      <c r="G19" s="23"/>
    </row>
    <row r="20" spans="2:8" x14ac:dyDescent="0.25">
      <c r="F20" s="114"/>
    </row>
    <row r="21" spans="2:8" x14ac:dyDescent="0.25">
      <c r="F21" s="114"/>
    </row>
    <row r="22" spans="2:8" x14ac:dyDescent="0.25">
      <c r="F22" s="114"/>
    </row>
    <row r="23" spans="2:8" x14ac:dyDescent="0.25">
      <c r="F23" s="114"/>
    </row>
    <row r="24" spans="2:8" x14ac:dyDescent="0.25">
      <c r="F24" s="114"/>
    </row>
  </sheetData>
  <hyperlinks>
    <hyperlink ref="C6" r:id="rId1" xr:uid="{568BC89C-CA8E-4C03-BCCD-C46150B2AD77}"/>
  </hyperlinks>
  <pageMargins left="0.7" right="0.7" top="0.75" bottom="0.75" header="0.3" footer="0.3"/>
  <pageSetup paperSize="9" orientation="landscape"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53C59-E49B-4848-9876-D90D1C6FF9AD}">
  <sheetPr codeName="Sheet19">
    <pageSetUpPr fitToPage="1"/>
  </sheetPr>
  <dimension ref="B2:C32"/>
  <sheetViews>
    <sheetView showGridLines="0" zoomScale="85" zoomScaleNormal="85" workbookViewId="0">
      <selection activeCell="B2" sqref="B2"/>
    </sheetView>
  </sheetViews>
  <sheetFormatPr defaultRowHeight="13.2" x14ac:dyDescent="0.25"/>
  <sheetData>
    <row r="2" spans="2:3" ht="15" customHeight="1" x14ac:dyDescent="0.3">
      <c r="B2" s="39" t="s">
        <v>73</v>
      </c>
    </row>
    <row r="3" spans="2:3" ht="15" customHeight="1" x14ac:dyDescent="0.3">
      <c r="B3" s="39"/>
    </row>
    <row r="4" spans="2:3" ht="15" customHeight="1" x14ac:dyDescent="0.25"/>
    <row r="5" spans="2:3" ht="15" customHeight="1" x14ac:dyDescent="0.25">
      <c r="C5" s="40" t="s">
        <v>67</v>
      </c>
    </row>
    <row r="6" spans="2:3" ht="15" customHeight="1" x14ac:dyDescent="0.3">
      <c r="C6" s="40" t="s">
        <v>153</v>
      </c>
    </row>
    <row r="7" spans="2:3" ht="15" customHeight="1" x14ac:dyDescent="0.25"/>
    <row r="8" spans="2:3" ht="15" customHeight="1" x14ac:dyDescent="0.25"/>
    <row r="9" spans="2:3" ht="15" customHeight="1" x14ac:dyDescent="0.25"/>
    <row r="10" spans="2:3" ht="15" customHeight="1" x14ac:dyDescent="0.25"/>
    <row r="11" spans="2:3" ht="15" customHeight="1" x14ac:dyDescent="0.25"/>
    <row r="12" spans="2:3" ht="15" customHeight="1" x14ac:dyDescent="0.25"/>
    <row r="13" spans="2:3" ht="15" customHeight="1" x14ac:dyDescent="0.25"/>
    <row r="14" spans="2:3" ht="15" customHeight="1" x14ac:dyDescent="0.25"/>
    <row r="15" spans="2:3" ht="15" customHeight="1" x14ac:dyDescent="0.25"/>
    <row r="16" spans="2:3" ht="15" customHeight="1" x14ac:dyDescent="0.25"/>
    <row r="17" spans="3:3" ht="15" customHeight="1" x14ac:dyDescent="0.25"/>
    <row r="18" spans="3:3" ht="15" customHeight="1" x14ac:dyDescent="0.25"/>
    <row r="19" spans="3:3" ht="15" customHeight="1" x14ac:dyDescent="0.25"/>
    <row r="20" spans="3:3" ht="15" customHeight="1" x14ac:dyDescent="0.25"/>
    <row r="21" spans="3:3" ht="15" customHeight="1" x14ac:dyDescent="0.25"/>
    <row r="22" spans="3:3" ht="15" customHeight="1" x14ac:dyDescent="0.25"/>
    <row r="23" spans="3:3" ht="15" customHeight="1" x14ac:dyDescent="0.25"/>
    <row r="24" spans="3:3" ht="15" customHeight="1" x14ac:dyDescent="0.25"/>
    <row r="25" spans="3:3" ht="15" customHeight="1" x14ac:dyDescent="0.25"/>
    <row r="26" spans="3:3" ht="15" customHeight="1" x14ac:dyDescent="0.25"/>
    <row r="27" spans="3:3" ht="15" customHeight="1" x14ac:dyDescent="0.25"/>
    <row r="28" spans="3:3" ht="15" customHeight="1" x14ac:dyDescent="0.25"/>
    <row r="29" spans="3:3" ht="15" customHeight="1" x14ac:dyDescent="0.25"/>
    <row r="31" spans="3:3" ht="15" x14ac:dyDescent="0.25">
      <c r="C31" s="40" t="s">
        <v>66</v>
      </c>
    </row>
    <row r="32" spans="3:3" ht="15" x14ac:dyDescent="0.25">
      <c r="C32" s="3" t="s">
        <v>112</v>
      </c>
    </row>
  </sheetData>
  <pageMargins left="0.7" right="0.7" top="0.75" bottom="0.75" header="0.3" footer="0.3"/>
  <pageSetup paperSize="9" scale="76" orientation="landscape"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14AB6-5160-470B-9BC1-D43A6A4131ED}">
  <sheetPr codeName="Sheet3">
    <pageSetUpPr fitToPage="1"/>
  </sheetPr>
  <dimension ref="A1:AC68"/>
  <sheetViews>
    <sheetView showGridLines="0" zoomScale="85" zoomScaleNormal="85" workbookViewId="0"/>
  </sheetViews>
  <sheetFormatPr defaultColWidth="9.109375" defaultRowHeight="13.2" x14ac:dyDescent="0.25"/>
  <cols>
    <col min="1" max="1" width="34.44140625" style="76" customWidth="1"/>
    <col min="2" max="4" width="17.109375" style="76" customWidth="1"/>
    <col min="5" max="5" width="16.109375" style="81" customWidth="1"/>
    <col min="6" max="29" width="9.109375" style="81"/>
    <col min="30" max="16384" width="9.109375" style="76"/>
  </cols>
  <sheetData>
    <row r="1" spans="1:29" customFormat="1" x14ac:dyDescent="0.25">
      <c r="A1" s="19" t="s">
        <v>142</v>
      </c>
      <c r="B1" s="76"/>
      <c r="C1" s="19"/>
      <c r="D1" s="19"/>
      <c r="E1" s="81"/>
      <c r="F1" s="81"/>
      <c r="G1" s="81"/>
      <c r="H1" s="81"/>
      <c r="I1" s="81"/>
      <c r="J1" s="81"/>
      <c r="K1" s="81"/>
      <c r="L1" s="81"/>
      <c r="M1" s="81"/>
      <c r="N1" s="81"/>
      <c r="O1" s="81"/>
      <c r="P1" s="81"/>
      <c r="Q1" s="81"/>
      <c r="R1" s="81"/>
      <c r="S1" s="81"/>
      <c r="T1" s="81"/>
      <c r="U1" s="81"/>
      <c r="V1" s="81"/>
      <c r="W1" s="81"/>
      <c r="X1" s="81"/>
      <c r="Y1" s="81"/>
      <c r="Z1" s="81"/>
      <c r="AA1" s="81"/>
      <c r="AB1" s="81"/>
      <c r="AC1" s="81"/>
    </row>
    <row r="2" spans="1:29" customFormat="1" x14ac:dyDescent="0.25">
      <c r="A2" s="108" t="s">
        <v>227</v>
      </c>
      <c r="B2" s="19"/>
      <c r="C2" s="19"/>
      <c r="D2" s="19"/>
      <c r="E2" s="81"/>
      <c r="F2" s="81"/>
      <c r="G2" s="81"/>
      <c r="H2" s="81"/>
      <c r="I2" s="81"/>
      <c r="J2" s="81"/>
      <c r="K2" s="81"/>
      <c r="L2" s="81"/>
      <c r="M2" s="81"/>
      <c r="N2" s="81"/>
      <c r="O2" s="81"/>
      <c r="P2" s="81"/>
      <c r="Q2" s="81"/>
      <c r="R2" s="81"/>
      <c r="S2" s="81"/>
      <c r="T2" s="81"/>
      <c r="U2" s="81"/>
      <c r="V2" s="81"/>
      <c r="W2" s="81"/>
      <c r="X2" s="81"/>
      <c r="Y2" s="81"/>
      <c r="Z2" s="81"/>
      <c r="AA2" s="81"/>
      <c r="AB2" s="81"/>
      <c r="AC2" s="81"/>
    </row>
    <row r="3" spans="1:29" customFormat="1" x14ac:dyDescent="0.25">
      <c r="A3" s="20"/>
      <c r="B3" s="20"/>
      <c r="C3" s="20"/>
      <c r="D3" s="21" t="s">
        <v>55</v>
      </c>
      <c r="E3" s="81"/>
      <c r="F3" s="81"/>
      <c r="G3" s="81"/>
      <c r="H3" s="81"/>
      <c r="I3" s="81"/>
      <c r="J3" s="81"/>
      <c r="K3" s="81"/>
      <c r="L3" s="81"/>
      <c r="M3" s="81"/>
      <c r="N3" s="81"/>
      <c r="O3" s="81"/>
      <c r="P3" s="81"/>
      <c r="Q3" s="81"/>
      <c r="R3" s="81"/>
      <c r="S3" s="81"/>
      <c r="T3" s="81"/>
      <c r="U3" s="81"/>
      <c r="V3" s="81"/>
      <c r="W3" s="81"/>
      <c r="X3" s="81"/>
      <c r="Y3" s="81"/>
      <c r="Z3" s="81"/>
      <c r="AA3" s="81"/>
      <c r="AB3" s="81"/>
      <c r="AC3" s="81"/>
    </row>
    <row r="4" spans="1:29" customFormat="1" x14ac:dyDescent="0.25">
      <c r="A4" s="20"/>
      <c r="B4" s="20"/>
      <c r="C4" s="20"/>
      <c r="D4" s="21" t="s">
        <v>25</v>
      </c>
      <c r="E4" s="81"/>
      <c r="F4" s="81"/>
      <c r="G4" s="81"/>
      <c r="H4" s="81"/>
      <c r="I4" s="81"/>
      <c r="J4" s="81"/>
      <c r="K4" s="81"/>
      <c r="L4" s="81"/>
      <c r="M4" s="81"/>
      <c r="N4" s="81"/>
      <c r="O4" s="81"/>
      <c r="P4" s="81"/>
      <c r="Q4" s="81"/>
      <c r="R4" s="81"/>
      <c r="S4" s="81"/>
      <c r="T4" s="81"/>
      <c r="U4" s="81"/>
      <c r="V4" s="81"/>
      <c r="W4" s="81"/>
      <c r="X4" s="81"/>
      <c r="Y4" s="81"/>
      <c r="Z4" s="81"/>
      <c r="AA4" s="81"/>
      <c r="AB4" s="81"/>
      <c r="AC4" s="81"/>
    </row>
    <row r="5" spans="1:29" s="18" customFormat="1" ht="75" customHeight="1" x14ac:dyDescent="0.25">
      <c r="A5" s="63" t="s">
        <v>141</v>
      </c>
      <c r="B5" s="64" t="s">
        <v>3</v>
      </c>
      <c r="C5" s="64" t="s">
        <v>4</v>
      </c>
      <c r="D5" s="64" t="s">
        <v>20</v>
      </c>
      <c r="E5" s="82"/>
      <c r="F5" s="82"/>
      <c r="G5" s="82"/>
      <c r="H5" s="82"/>
      <c r="I5" s="82"/>
      <c r="J5" s="82"/>
      <c r="K5" s="82"/>
      <c r="L5" s="82"/>
      <c r="M5" s="82"/>
      <c r="N5" s="82"/>
      <c r="O5" s="82"/>
      <c r="P5" s="82"/>
      <c r="Q5" s="82"/>
      <c r="R5" s="82"/>
      <c r="S5" s="82"/>
      <c r="T5" s="82"/>
      <c r="U5" s="82"/>
      <c r="V5" s="82"/>
      <c r="W5" s="82"/>
      <c r="X5" s="82"/>
      <c r="Y5" s="82"/>
      <c r="Z5" s="82"/>
      <c r="AA5" s="82"/>
      <c r="AB5" s="82"/>
      <c r="AC5" s="82"/>
    </row>
    <row r="6" spans="1:29" s="18" customFormat="1" x14ac:dyDescent="0.25">
      <c r="A6" s="30"/>
      <c r="B6" s="57"/>
      <c r="C6" s="57"/>
      <c r="D6" s="58"/>
      <c r="E6" s="82"/>
      <c r="F6" s="82"/>
      <c r="G6" s="82"/>
      <c r="H6" s="82"/>
      <c r="I6" s="82"/>
      <c r="J6" s="82"/>
      <c r="K6" s="82"/>
      <c r="L6" s="82"/>
      <c r="M6" s="82"/>
      <c r="N6" s="82"/>
      <c r="O6" s="82"/>
      <c r="P6" s="82"/>
      <c r="Q6" s="82"/>
      <c r="R6" s="82"/>
      <c r="S6" s="82"/>
      <c r="T6" s="82"/>
      <c r="U6" s="82"/>
      <c r="V6" s="82"/>
      <c r="W6" s="82"/>
      <c r="X6" s="82"/>
      <c r="Y6" s="82"/>
      <c r="Z6" s="82"/>
      <c r="AA6" s="82"/>
      <c r="AB6" s="82"/>
      <c r="AC6" s="82"/>
    </row>
    <row r="7" spans="1:29" customFormat="1" ht="12.9" customHeight="1" x14ac:dyDescent="0.25">
      <c r="A7" s="55" t="s">
        <v>132</v>
      </c>
      <c r="B7" s="56">
        <v>18647.28</v>
      </c>
      <c r="C7" s="56">
        <v>6408.25</v>
      </c>
      <c r="D7" s="186">
        <f t="shared" ref="D7:D17" si="0">B7+C7</f>
        <v>25055.53</v>
      </c>
      <c r="E7" s="107"/>
      <c r="F7" s="245"/>
      <c r="G7" s="110"/>
      <c r="H7" s="81"/>
      <c r="I7" s="81"/>
      <c r="J7" s="81"/>
      <c r="K7" s="81"/>
      <c r="L7" s="81"/>
      <c r="M7" s="81"/>
      <c r="N7" s="81"/>
      <c r="O7" s="81"/>
      <c r="P7" s="81"/>
      <c r="Q7" s="81"/>
      <c r="R7" s="81"/>
      <c r="S7" s="81"/>
      <c r="T7" s="81"/>
      <c r="U7" s="81"/>
      <c r="V7" s="81"/>
      <c r="W7" s="81"/>
      <c r="X7" s="81"/>
      <c r="Y7" s="81"/>
      <c r="Z7" s="81"/>
      <c r="AA7" s="81"/>
      <c r="AB7" s="81"/>
      <c r="AC7" s="81"/>
    </row>
    <row r="8" spans="1:29" customFormat="1" ht="12.9" customHeight="1" x14ac:dyDescent="0.25">
      <c r="A8" s="30" t="s">
        <v>133</v>
      </c>
      <c r="B8" s="57">
        <v>19129.93</v>
      </c>
      <c r="C8" s="57">
        <v>1213.4000000000001</v>
      </c>
      <c r="D8" s="189">
        <f t="shared" si="0"/>
        <v>20343.330000000002</v>
      </c>
      <c r="E8" s="107"/>
      <c r="F8" s="245"/>
      <c r="G8" s="110"/>
      <c r="H8" s="81"/>
      <c r="I8" s="81"/>
      <c r="J8" s="81"/>
      <c r="K8" s="81"/>
      <c r="L8" s="81"/>
      <c r="M8" s="81"/>
      <c r="N8" s="81"/>
      <c r="O8" s="81"/>
      <c r="P8" s="81"/>
      <c r="Q8" s="81"/>
      <c r="R8" s="81"/>
      <c r="S8" s="81"/>
      <c r="T8" s="81"/>
      <c r="U8" s="81"/>
      <c r="V8" s="81"/>
      <c r="W8" s="81"/>
      <c r="X8" s="81"/>
      <c r="Y8" s="81"/>
      <c r="Z8" s="81"/>
      <c r="AA8" s="81"/>
      <c r="AB8" s="81"/>
      <c r="AC8" s="81"/>
    </row>
    <row r="9" spans="1:29" customFormat="1" ht="12.9" customHeight="1" x14ac:dyDescent="0.25">
      <c r="A9" s="59" t="s">
        <v>134</v>
      </c>
      <c r="B9" s="60">
        <v>23761.75</v>
      </c>
      <c r="C9" s="60">
        <v>2637.02</v>
      </c>
      <c r="D9" s="188">
        <f t="shared" si="0"/>
        <v>26398.77</v>
      </c>
      <c r="E9" s="107"/>
      <c r="F9" s="245"/>
      <c r="G9" s="110"/>
      <c r="H9" s="81"/>
      <c r="I9" s="81"/>
      <c r="J9" s="81"/>
      <c r="K9" s="81"/>
      <c r="L9" s="81"/>
      <c r="M9" s="81"/>
      <c r="N9" s="81"/>
      <c r="O9" s="81"/>
      <c r="P9" s="81"/>
      <c r="Q9" s="81"/>
      <c r="R9" s="81"/>
      <c r="S9" s="81"/>
      <c r="T9" s="81"/>
      <c r="U9" s="81"/>
      <c r="V9" s="81"/>
      <c r="W9" s="81"/>
      <c r="X9" s="81"/>
      <c r="Y9" s="81"/>
      <c r="Z9" s="81"/>
      <c r="AA9" s="81"/>
      <c r="AB9" s="81"/>
      <c r="AC9" s="81"/>
    </row>
    <row r="10" spans="1:29" customFormat="1" ht="12.9" customHeight="1" x14ac:dyDescent="0.25">
      <c r="A10" s="30" t="s">
        <v>1</v>
      </c>
      <c r="B10" s="57">
        <v>34966.156000000003</v>
      </c>
      <c r="C10" s="57">
        <v>5782.7900000000009</v>
      </c>
      <c r="D10" s="189">
        <f t="shared" si="0"/>
        <v>40748.946000000004</v>
      </c>
      <c r="E10" s="107"/>
      <c r="F10" s="245"/>
      <c r="G10" s="110"/>
      <c r="H10" s="81"/>
      <c r="I10" s="81"/>
      <c r="J10" s="81"/>
      <c r="K10" s="81"/>
      <c r="L10" s="81"/>
      <c r="M10" s="81"/>
      <c r="N10" s="81"/>
      <c r="O10" s="81"/>
      <c r="P10" s="81"/>
      <c r="Q10" s="81"/>
      <c r="R10" s="81"/>
      <c r="S10" s="81"/>
      <c r="T10" s="81"/>
      <c r="U10" s="81"/>
      <c r="V10" s="81"/>
      <c r="W10" s="81"/>
      <c r="X10" s="81"/>
      <c r="Y10" s="81"/>
      <c r="Z10" s="81"/>
      <c r="AA10" s="81"/>
      <c r="AB10" s="81"/>
      <c r="AC10" s="81"/>
    </row>
    <row r="11" spans="1:29" customFormat="1" ht="12.9" customHeight="1" x14ac:dyDescent="0.25">
      <c r="A11" s="59" t="s">
        <v>135</v>
      </c>
      <c r="B11" s="60">
        <v>16766.129999999997</v>
      </c>
      <c r="C11" s="60">
        <v>2829.0200000000004</v>
      </c>
      <c r="D11" s="188">
        <f t="shared" si="0"/>
        <v>19595.149999999998</v>
      </c>
      <c r="E11" s="107"/>
      <c r="F11" s="245"/>
      <c r="G11" s="110"/>
      <c r="H11" s="81"/>
      <c r="I11" s="81"/>
      <c r="J11" s="81"/>
      <c r="K11" s="81"/>
      <c r="L11" s="81"/>
      <c r="M11" s="81"/>
      <c r="N11" s="81"/>
      <c r="O11" s="81"/>
      <c r="P11" s="81"/>
      <c r="Q11" s="81"/>
      <c r="R11" s="81"/>
      <c r="S11" s="81"/>
      <c r="T11" s="81"/>
      <c r="U11" s="81"/>
      <c r="V11" s="81"/>
      <c r="W11" s="81"/>
      <c r="X11" s="81"/>
      <c r="Y11" s="81"/>
      <c r="Z11" s="81"/>
      <c r="AA11" s="81"/>
      <c r="AB11" s="81"/>
      <c r="AC11" s="81"/>
    </row>
    <row r="12" spans="1:29" customFormat="1" ht="12.9" customHeight="1" x14ac:dyDescent="0.25">
      <c r="A12" s="30" t="s">
        <v>136</v>
      </c>
      <c r="B12" s="57">
        <v>18398.248</v>
      </c>
      <c r="C12" s="57">
        <v>2640.45</v>
      </c>
      <c r="D12" s="189">
        <f t="shared" si="0"/>
        <v>21038.698</v>
      </c>
      <c r="E12" s="107"/>
      <c r="F12" s="245"/>
      <c r="G12" s="110"/>
      <c r="H12" s="81"/>
      <c r="I12" s="81"/>
      <c r="J12" s="81"/>
      <c r="K12" s="81"/>
      <c r="L12" s="81"/>
      <c r="M12" s="81"/>
      <c r="N12" s="81"/>
      <c r="O12" s="81"/>
      <c r="P12" s="81"/>
      <c r="Q12" s="81"/>
      <c r="R12" s="81"/>
      <c r="S12" s="81"/>
      <c r="T12" s="81"/>
      <c r="U12" s="81"/>
      <c r="V12" s="81"/>
      <c r="W12" s="81"/>
      <c r="X12" s="81"/>
      <c r="Y12" s="81"/>
      <c r="Z12" s="81"/>
      <c r="AA12" s="81"/>
      <c r="AB12" s="81"/>
      <c r="AC12" s="81"/>
    </row>
    <row r="13" spans="1:29" customFormat="1" ht="12.9" customHeight="1" x14ac:dyDescent="0.25">
      <c r="A13" s="59" t="s">
        <v>137</v>
      </c>
      <c r="B13" s="60">
        <v>12818.44</v>
      </c>
      <c r="C13" s="60">
        <v>1743.71</v>
      </c>
      <c r="D13" s="188">
        <f t="shared" si="0"/>
        <v>14562.150000000001</v>
      </c>
      <c r="E13" s="107"/>
      <c r="F13" s="245"/>
      <c r="G13" s="110"/>
      <c r="H13" s="81"/>
      <c r="I13" s="81"/>
      <c r="J13" s="81"/>
      <c r="K13" s="81"/>
      <c r="L13" s="81"/>
      <c r="M13" s="81"/>
      <c r="N13" s="81"/>
      <c r="O13" s="81"/>
      <c r="P13" s="81"/>
      <c r="Q13" s="81"/>
      <c r="R13" s="81"/>
      <c r="S13" s="81"/>
      <c r="T13" s="81"/>
      <c r="U13" s="81"/>
      <c r="V13" s="81"/>
      <c r="W13" s="81"/>
      <c r="X13" s="81"/>
      <c r="Y13" s="81"/>
      <c r="Z13" s="81"/>
      <c r="AA13" s="81"/>
      <c r="AB13" s="81"/>
      <c r="AC13" s="81"/>
    </row>
    <row r="14" spans="1:29" customFormat="1" ht="12.9" customHeight="1" x14ac:dyDescent="0.25">
      <c r="A14" s="30" t="s">
        <v>138</v>
      </c>
      <c r="B14" s="57">
        <v>16696.106</v>
      </c>
      <c r="C14" s="57">
        <v>2156.15</v>
      </c>
      <c r="D14" s="189">
        <f t="shared" si="0"/>
        <v>18852.256000000001</v>
      </c>
      <c r="E14" s="107"/>
      <c r="F14" s="245"/>
      <c r="G14" s="110"/>
      <c r="H14" s="81"/>
      <c r="I14" s="81"/>
      <c r="J14" s="81"/>
      <c r="K14" s="81"/>
      <c r="L14" s="81"/>
      <c r="M14" s="81"/>
      <c r="N14" s="81"/>
      <c r="O14" s="81"/>
      <c r="P14" s="81"/>
      <c r="Q14" s="81"/>
      <c r="R14" s="81"/>
      <c r="S14" s="81"/>
      <c r="T14" s="81"/>
      <c r="U14" s="81"/>
      <c r="V14" s="81"/>
      <c r="W14" s="81"/>
      <c r="X14" s="81"/>
      <c r="Y14" s="81"/>
      <c r="Z14" s="81"/>
      <c r="AA14" s="81"/>
      <c r="AB14" s="81"/>
      <c r="AC14" s="81"/>
    </row>
    <row r="15" spans="1:29" customFormat="1" ht="12.9" customHeight="1" x14ac:dyDescent="0.25">
      <c r="A15" s="59" t="s">
        <v>139</v>
      </c>
      <c r="B15" s="60">
        <v>16013.878000000001</v>
      </c>
      <c r="C15" s="60">
        <v>1874.1899999999998</v>
      </c>
      <c r="D15" s="188">
        <f t="shared" si="0"/>
        <v>17888.067999999999</v>
      </c>
      <c r="E15" s="107"/>
      <c r="F15" s="245"/>
      <c r="G15" s="110"/>
      <c r="H15" s="81"/>
      <c r="I15" s="81"/>
      <c r="J15" s="81"/>
      <c r="K15" s="81"/>
      <c r="L15" s="81"/>
      <c r="M15" s="81"/>
      <c r="N15" s="81"/>
      <c r="O15" s="81"/>
      <c r="P15" s="81"/>
      <c r="Q15" s="81"/>
      <c r="R15" s="81"/>
      <c r="S15" s="81"/>
      <c r="T15" s="81"/>
      <c r="U15" s="81"/>
      <c r="V15" s="81"/>
      <c r="W15" s="81"/>
      <c r="X15" s="81"/>
      <c r="Y15" s="81"/>
      <c r="Z15" s="81"/>
      <c r="AA15" s="81"/>
      <c r="AB15" s="81"/>
      <c r="AC15" s="81"/>
    </row>
    <row r="16" spans="1:29" customFormat="1" ht="12.75" customHeight="1" x14ac:dyDescent="0.25">
      <c r="A16" s="30" t="s">
        <v>85</v>
      </c>
      <c r="B16" s="57">
        <v>17831.983</v>
      </c>
      <c r="C16" s="57">
        <v>2669.7</v>
      </c>
      <c r="D16" s="189">
        <f t="shared" si="0"/>
        <v>20501.683000000001</v>
      </c>
      <c r="E16" s="107"/>
      <c r="F16" s="245"/>
      <c r="G16" s="110"/>
      <c r="H16" s="81"/>
      <c r="I16" s="81"/>
      <c r="J16" s="81"/>
      <c r="K16" s="81"/>
      <c r="L16" s="81"/>
      <c r="M16" s="81"/>
      <c r="N16" s="81"/>
      <c r="O16" s="81"/>
      <c r="P16" s="81"/>
      <c r="Q16" s="81"/>
      <c r="R16" s="81"/>
      <c r="S16" s="81"/>
      <c r="T16" s="81"/>
      <c r="U16" s="81"/>
      <c r="V16" s="81"/>
      <c r="W16" s="81"/>
      <c r="X16" s="81"/>
      <c r="Y16" s="81"/>
      <c r="Z16" s="81"/>
      <c r="AA16" s="81"/>
      <c r="AB16" s="81"/>
      <c r="AC16" s="81"/>
    </row>
    <row r="17" spans="1:29" customFormat="1" ht="12.9" customHeight="1" x14ac:dyDescent="0.25">
      <c r="A17" s="59" t="s">
        <v>140</v>
      </c>
      <c r="B17" s="60">
        <v>18803.39</v>
      </c>
      <c r="C17" s="60">
        <v>2000.6799999999998</v>
      </c>
      <c r="D17" s="188">
        <f t="shared" si="0"/>
        <v>20804.07</v>
      </c>
      <c r="E17" s="107"/>
      <c r="F17" s="245"/>
      <c r="G17" s="110"/>
      <c r="H17" s="81"/>
      <c r="I17" s="81"/>
      <c r="J17" s="81"/>
      <c r="K17" s="81"/>
      <c r="L17" s="81"/>
      <c r="M17" s="81"/>
      <c r="N17" s="81"/>
      <c r="O17" s="81"/>
      <c r="P17" s="81"/>
      <c r="Q17" s="81"/>
      <c r="R17" s="81"/>
      <c r="S17" s="81"/>
      <c r="T17" s="81"/>
      <c r="U17" s="81"/>
      <c r="V17" s="81"/>
      <c r="W17" s="81"/>
      <c r="X17" s="81"/>
      <c r="Y17" s="81"/>
      <c r="Z17" s="81"/>
      <c r="AA17" s="81"/>
      <c r="AB17" s="81"/>
      <c r="AC17" s="81"/>
    </row>
    <row r="18" spans="1:29" customFormat="1" ht="12.9" customHeight="1" x14ac:dyDescent="0.25">
      <c r="A18" s="209"/>
      <c r="B18" s="210"/>
      <c r="C18" s="210"/>
      <c r="D18" s="211"/>
      <c r="E18" s="14"/>
      <c r="F18" s="14"/>
      <c r="G18" s="14"/>
      <c r="H18" s="14"/>
      <c r="I18" s="14"/>
      <c r="J18" s="14"/>
      <c r="K18" s="14"/>
      <c r="L18" s="14"/>
      <c r="M18" s="14"/>
      <c r="N18" s="14"/>
      <c r="O18" s="14"/>
      <c r="P18" s="14"/>
      <c r="Q18" s="14"/>
      <c r="R18" s="14"/>
      <c r="S18" s="14"/>
      <c r="T18" s="14"/>
      <c r="U18" s="14"/>
      <c r="V18" s="14"/>
      <c r="W18" s="14"/>
      <c r="X18" s="14"/>
      <c r="Y18" s="14"/>
      <c r="Z18" s="14"/>
      <c r="AA18" s="14"/>
      <c r="AB18" s="14"/>
      <c r="AC18" s="14"/>
    </row>
    <row r="19" spans="1:29" customFormat="1" ht="12.9" customHeight="1" x14ac:dyDescent="0.25">
      <c r="A19" s="212" t="s">
        <v>0</v>
      </c>
      <c r="B19" s="213">
        <f>B7+B8+B10+B14+B15+B17</f>
        <v>124256.74</v>
      </c>
      <c r="C19" s="213">
        <f>C7+C8+C10+C14+C15+C17</f>
        <v>19435.46</v>
      </c>
      <c r="D19" s="214">
        <f>D7+D8+D10+D14+D15+D17</f>
        <v>143692.20000000001</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row>
    <row r="20" spans="1:29" customFormat="1" ht="12.9" customHeight="1" x14ac:dyDescent="0.25">
      <c r="A20" s="209" t="s">
        <v>2</v>
      </c>
      <c r="B20" s="215">
        <f>B11+B12</f>
        <v>35164.377999999997</v>
      </c>
      <c r="C20" s="215">
        <f>C11+C12</f>
        <v>5469.47</v>
      </c>
      <c r="D20" s="211">
        <f>D11+D12</f>
        <v>40633.847999999998</v>
      </c>
      <c r="E20" s="14"/>
      <c r="F20" s="14"/>
      <c r="G20" s="14"/>
      <c r="H20" s="14"/>
      <c r="I20" s="14"/>
      <c r="J20" s="14"/>
      <c r="K20" s="14"/>
      <c r="L20" s="14"/>
      <c r="M20" s="14"/>
      <c r="N20" s="14"/>
      <c r="O20" s="14"/>
      <c r="P20" s="14"/>
      <c r="Q20" s="14"/>
      <c r="R20" s="14"/>
      <c r="S20" s="14"/>
      <c r="T20" s="14"/>
      <c r="U20" s="14"/>
      <c r="V20" s="14"/>
      <c r="W20" s="14"/>
      <c r="X20" s="14"/>
      <c r="Y20" s="14"/>
      <c r="Z20" s="14"/>
      <c r="AA20" s="14"/>
      <c r="AB20" s="14"/>
      <c r="AC20" s="14"/>
    </row>
    <row r="21" spans="1:29" customFormat="1" ht="12.9" customHeight="1" x14ac:dyDescent="0.25">
      <c r="A21" s="212"/>
      <c r="B21" s="213"/>
      <c r="C21" s="213"/>
      <c r="D21" s="2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row>
    <row r="22" spans="1:29" customFormat="1" x14ac:dyDescent="0.25">
      <c r="A22" s="65" t="s">
        <v>5</v>
      </c>
      <c r="B22" s="66">
        <f>SUM(B7:B17)</f>
        <v>213833.29100000003</v>
      </c>
      <c r="C22" s="66">
        <f>SUM(C7:C17)</f>
        <v>31955.360000000004</v>
      </c>
      <c r="D22" s="190">
        <f>SUM(D7:D17)</f>
        <v>245788.65099999998</v>
      </c>
      <c r="E22" s="14"/>
      <c r="F22" s="81"/>
      <c r="G22" s="81"/>
      <c r="H22" s="81"/>
      <c r="I22" s="81"/>
      <c r="J22" s="81"/>
      <c r="K22" s="81"/>
      <c r="L22" s="81"/>
      <c r="M22" s="81"/>
      <c r="N22" s="81"/>
      <c r="O22" s="81"/>
      <c r="P22" s="81"/>
      <c r="Q22" s="81"/>
      <c r="R22" s="81"/>
      <c r="S22" s="81"/>
      <c r="T22" s="81"/>
      <c r="U22" s="81"/>
      <c r="V22" s="81"/>
      <c r="W22" s="81"/>
      <c r="X22" s="81"/>
      <c r="Y22" s="81"/>
      <c r="Z22" s="81"/>
      <c r="AA22" s="81"/>
      <c r="AB22" s="81"/>
      <c r="AC22" s="81"/>
    </row>
    <row r="23" spans="1:29" s="81" customFormat="1" x14ac:dyDescent="0.25">
      <c r="B23" s="83"/>
      <c r="C23" s="83"/>
      <c r="D23" s="228"/>
    </row>
    <row r="24" spans="1:29" s="81" customFormat="1" x14ac:dyDescent="0.25">
      <c r="A24" s="78" t="s">
        <v>8</v>
      </c>
      <c r="B24" s="84"/>
      <c r="C24" s="84"/>
      <c r="D24" s="229"/>
    </row>
    <row r="25" spans="1:29" s="81" customFormat="1" x14ac:dyDescent="0.25">
      <c r="A25" s="84"/>
      <c r="B25" s="84"/>
      <c r="C25" s="84"/>
      <c r="D25" s="84"/>
    </row>
    <row r="26" spans="1:29" s="81" customFormat="1" x14ac:dyDescent="0.25">
      <c r="B26" s="110"/>
      <c r="C26" s="110"/>
      <c r="D26" s="110"/>
    </row>
    <row r="27" spans="1:29" s="81" customFormat="1" x14ac:dyDescent="0.25"/>
    <row r="28" spans="1:29" s="81" customFormat="1" x14ac:dyDescent="0.25"/>
    <row r="29" spans="1:29" s="81" customFormat="1" x14ac:dyDescent="0.25"/>
    <row r="30" spans="1:29" s="81" customFormat="1" x14ac:dyDescent="0.25"/>
    <row r="31" spans="1:29" s="81" customFormat="1" x14ac:dyDescent="0.25"/>
    <row r="32" spans="1:29" s="81" customFormat="1" x14ac:dyDescent="0.25"/>
    <row r="33" s="81" customFormat="1" x14ac:dyDescent="0.25"/>
    <row r="34" s="81" customFormat="1" x14ac:dyDescent="0.25"/>
    <row r="35" s="81" customFormat="1" x14ac:dyDescent="0.25"/>
    <row r="36" s="81" customFormat="1" x14ac:dyDescent="0.25"/>
    <row r="37" s="81" customFormat="1" x14ac:dyDescent="0.25"/>
    <row r="38" s="81" customFormat="1" x14ac:dyDescent="0.25"/>
    <row r="39" s="81" customFormat="1" x14ac:dyDescent="0.25"/>
    <row r="40" s="81" customFormat="1" x14ac:dyDescent="0.25"/>
    <row r="41" s="81" customFormat="1" x14ac:dyDescent="0.25"/>
    <row r="42" s="81" customFormat="1" x14ac:dyDescent="0.25"/>
    <row r="43" s="81" customFormat="1" x14ac:dyDescent="0.25"/>
    <row r="44" s="81" customFormat="1" x14ac:dyDescent="0.25"/>
    <row r="45" s="81" customFormat="1" x14ac:dyDescent="0.25"/>
    <row r="46" s="81" customFormat="1" x14ac:dyDescent="0.25"/>
    <row r="47" s="81" customFormat="1" x14ac:dyDescent="0.25"/>
    <row r="48" s="81" customFormat="1" x14ac:dyDescent="0.25"/>
    <row r="49" s="81" customFormat="1" x14ac:dyDescent="0.25"/>
    <row r="50" s="81" customFormat="1" x14ac:dyDescent="0.25"/>
    <row r="51" s="81" customFormat="1" x14ac:dyDescent="0.25"/>
    <row r="52" s="81" customFormat="1" x14ac:dyDescent="0.25"/>
    <row r="53" s="81" customFormat="1" x14ac:dyDescent="0.25"/>
    <row r="54" s="81" customFormat="1" x14ac:dyDescent="0.25"/>
    <row r="55" s="81" customFormat="1" x14ac:dyDescent="0.25"/>
    <row r="56" s="81" customFormat="1" x14ac:dyDescent="0.25"/>
    <row r="57" s="81" customFormat="1" x14ac:dyDescent="0.25"/>
    <row r="58" s="81" customFormat="1" x14ac:dyDescent="0.25"/>
    <row r="59" s="81" customFormat="1" x14ac:dyDescent="0.25"/>
    <row r="60" s="81" customFormat="1" x14ac:dyDescent="0.25"/>
    <row r="61" s="81" customFormat="1" x14ac:dyDescent="0.25"/>
    <row r="62" s="81" customFormat="1" x14ac:dyDescent="0.25"/>
    <row r="63" s="81" customFormat="1" x14ac:dyDescent="0.25"/>
    <row r="64" s="81" customFormat="1" x14ac:dyDescent="0.25"/>
    <row r="65" s="81" customFormat="1" x14ac:dyDescent="0.25"/>
    <row r="66" s="81" customFormat="1" x14ac:dyDescent="0.25"/>
    <row r="67" s="81" customFormat="1" x14ac:dyDescent="0.25"/>
    <row r="68" s="81" customFormat="1" x14ac:dyDescent="0.25"/>
  </sheetData>
  <phoneticPr fontId="3" type="noConversion"/>
  <pageMargins left="0.7" right="0.7" top="0.75" bottom="0.75" header="0.3" footer="0.3"/>
  <pageSetup paperSize="9" orientation="landscape" r:id="rId1"/>
  <headerFooter>
    <oddHeader>&amp;L&amp;"Arial,Bold"Quarterly provisional figures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E915B-F793-429C-8A23-71C90718CB80}">
  <sheetPr codeName="Sheet4">
    <pageSetUpPr fitToPage="1"/>
  </sheetPr>
  <dimension ref="A1:M42"/>
  <sheetViews>
    <sheetView showGridLines="0" zoomScale="85" zoomScaleNormal="85" workbookViewId="0"/>
  </sheetViews>
  <sheetFormatPr defaultRowHeight="13.2" x14ac:dyDescent="0.25"/>
  <cols>
    <col min="1" max="1" width="34.44140625" customWidth="1"/>
    <col min="2" max="8" width="14.44140625" customWidth="1"/>
    <col min="9" max="13" width="9.109375" style="14" customWidth="1"/>
  </cols>
  <sheetData>
    <row r="1" spans="1:13" x14ac:dyDescent="0.25">
      <c r="A1" s="19" t="s">
        <v>143</v>
      </c>
      <c r="B1" s="19"/>
      <c r="C1" s="19"/>
      <c r="D1" s="19"/>
      <c r="E1" s="19"/>
      <c r="F1" s="19"/>
      <c r="G1" s="19"/>
      <c r="H1" s="24"/>
    </row>
    <row r="2" spans="1:13" x14ac:dyDescent="0.25">
      <c r="A2" s="108" t="s">
        <v>227</v>
      </c>
      <c r="B2" s="19"/>
      <c r="C2" s="19"/>
      <c r="D2" s="19"/>
      <c r="E2" s="19"/>
      <c r="F2" s="19"/>
      <c r="G2" s="19"/>
      <c r="H2" s="24"/>
    </row>
    <row r="3" spans="1:13" x14ac:dyDescent="0.25">
      <c r="A3" s="20"/>
      <c r="B3" s="20"/>
      <c r="C3" s="20"/>
      <c r="D3" s="20"/>
      <c r="E3" s="20"/>
      <c r="F3" s="20"/>
      <c r="G3" s="22"/>
      <c r="H3" s="21" t="s">
        <v>55</v>
      </c>
    </row>
    <row r="4" spans="1:13" x14ac:dyDescent="0.25">
      <c r="A4" s="20"/>
      <c r="B4" s="20"/>
      <c r="C4" s="20"/>
      <c r="D4" s="20"/>
      <c r="E4" s="20"/>
      <c r="F4" s="20"/>
      <c r="G4" s="22"/>
      <c r="H4" s="21" t="s">
        <v>25</v>
      </c>
    </row>
    <row r="5" spans="1:13" s="18" customFormat="1" ht="75" customHeight="1" x14ac:dyDescent="0.25">
      <c r="A5" s="63" t="s">
        <v>141</v>
      </c>
      <c r="B5" s="64" t="s">
        <v>196</v>
      </c>
      <c r="C5" s="64" t="s">
        <v>195</v>
      </c>
      <c r="D5" s="64" t="s">
        <v>197</v>
      </c>
      <c r="E5" s="64" t="s">
        <v>198</v>
      </c>
      <c r="F5" s="64" t="s">
        <v>6</v>
      </c>
      <c r="G5" s="64" t="s">
        <v>7</v>
      </c>
      <c r="H5" s="64" t="s">
        <v>21</v>
      </c>
      <c r="I5" s="42"/>
      <c r="J5" s="42"/>
      <c r="K5" s="42"/>
    </row>
    <row r="6" spans="1:13" s="18" customFormat="1" x14ac:dyDescent="0.25">
      <c r="A6" s="30"/>
      <c r="B6" s="57"/>
      <c r="C6" s="57"/>
      <c r="D6" s="57"/>
      <c r="E6" s="57"/>
      <c r="F6" s="58"/>
      <c r="G6" s="68"/>
      <c r="H6" s="57"/>
      <c r="I6" s="42"/>
      <c r="J6" s="42"/>
      <c r="K6" s="42"/>
    </row>
    <row r="7" spans="1:13" ht="12.9" customHeight="1" x14ac:dyDescent="0.25">
      <c r="A7" s="55" t="s">
        <v>132</v>
      </c>
      <c r="B7" s="119">
        <v>5762.5000000000009</v>
      </c>
      <c r="C7" s="119">
        <v>6181.38</v>
      </c>
      <c r="D7" s="119">
        <v>8288.119999999999</v>
      </c>
      <c r="E7" s="119">
        <v>4153.3599999999997</v>
      </c>
      <c r="F7" s="119">
        <v>25.63</v>
      </c>
      <c r="G7" s="119">
        <v>644.54</v>
      </c>
      <c r="H7" s="186">
        <f>SUM(B7:G7)</f>
        <v>25055.530000000002</v>
      </c>
      <c r="L7"/>
      <c r="M7"/>
    </row>
    <row r="8" spans="1:13" ht="12.9" customHeight="1" x14ac:dyDescent="0.25">
      <c r="A8" s="30" t="s">
        <v>133</v>
      </c>
      <c r="B8" s="57">
        <v>7422.0599999999995</v>
      </c>
      <c r="C8" s="57">
        <v>6428</v>
      </c>
      <c r="D8" s="57">
        <v>4069.6200000000008</v>
      </c>
      <c r="E8" s="57">
        <v>1502</v>
      </c>
      <c r="F8" s="58">
        <v>153.10999999999999</v>
      </c>
      <c r="G8" s="68">
        <v>768.54</v>
      </c>
      <c r="H8" s="191">
        <f t="shared" ref="H8:H17" si="0">SUM(B8:G8)</f>
        <v>20343.330000000002</v>
      </c>
      <c r="L8"/>
      <c r="M8"/>
    </row>
    <row r="9" spans="1:13" ht="12.9" customHeight="1" x14ac:dyDescent="0.25">
      <c r="A9" s="59" t="s">
        <v>134</v>
      </c>
      <c r="B9" s="60">
        <v>8805.86</v>
      </c>
      <c r="C9" s="60">
        <v>10006.98</v>
      </c>
      <c r="D9" s="60">
        <v>4120.01</v>
      </c>
      <c r="E9" s="60">
        <v>2500.9300000000003</v>
      </c>
      <c r="F9" s="61">
        <v>63.13</v>
      </c>
      <c r="G9" s="69">
        <v>901.86</v>
      </c>
      <c r="H9" s="188">
        <f t="shared" si="0"/>
        <v>26398.77</v>
      </c>
      <c r="L9"/>
      <c r="M9"/>
    </row>
    <row r="10" spans="1:13" s="23" customFormat="1" ht="12.9" customHeight="1" x14ac:dyDescent="0.25">
      <c r="A10" s="30" t="s">
        <v>1</v>
      </c>
      <c r="B10" s="33">
        <v>8569.0500000000029</v>
      </c>
      <c r="C10" s="33">
        <v>20338</v>
      </c>
      <c r="D10" s="33">
        <v>3431.6460000000002</v>
      </c>
      <c r="E10" s="33">
        <v>3985.86</v>
      </c>
      <c r="F10" s="58">
        <v>501.72999999999996</v>
      </c>
      <c r="G10" s="68">
        <v>3922.6600000000003</v>
      </c>
      <c r="H10" s="189">
        <f t="shared" si="0"/>
        <v>40748.946000000011</v>
      </c>
      <c r="I10" s="230"/>
      <c r="J10" s="230"/>
      <c r="K10" s="230"/>
    </row>
    <row r="11" spans="1:13" ht="12.75" customHeight="1" x14ac:dyDescent="0.25">
      <c r="A11" s="59" t="s">
        <v>135</v>
      </c>
      <c r="B11" s="60">
        <v>5389.99</v>
      </c>
      <c r="C11" s="60">
        <v>6245.33</v>
      </c>
      <c r="D11" s="60">
        <v>4326.16</v>
      </c>
      <c r="E11" s="60">
        <v>2961.88</v>
      </c>
      <c r="F11" s="61">
        <v>37.17</v>
      </c>
      <c r="G11" s="69">
        <v>634.62</v>
      </c>
      <c r="H11" s="188">
        <f t="shared" si="0"/>
        <v>19595.149999999998</v>
      </c>
      <c r="L11"/>
      <c r="M11"/>
    </row>
    <row r="12" spans="1:13" ht="12.9" customHeight="1" x14ac:dyDescent="0.25">
      <c r="A12" s="30" t="s">
        <v>136</v>
      </c>
      <c r="B12" s="57">
        <v>5277.880000000001</v>
      </c>
      <c r="C12" s="57">
        <v>7619.67</v>
      </c>
      <c r="D12" s="57">
        <v>4309.3770000000004</v>
      </c>
      <c r="E12" s="57">
        <v>2909.22</v>
      </c>
      <c r="F12" s="58">
        <v>76.560999999999993</v>
      </c>
      <c r="G12" s="68">
        <v>845.99</v>
      </c>
      <c r="H12" s="191">
        <f t="shared" si="0"/>
        <v>21038.698000000008</v>
      </c>
      <c r="L12"/>
      <c r="M12"/>
    </row>
    <row r="13" spans="1:13" ht="12.9" customHeight="1" x14ac:dyDescent="0.25">
      <c r="A13" s="59" t="s">
        <v>137</v>
      </c>
      <c r="B13" s="60">
        <v>3535.25</v>
      </c>
      <c r="C13" s="60">
        <v>5278.49</v>
      </c>
      <c r="D13" s="60">
        <v>3531.7309999999998</v>
      </c>
      <c r="E13" s="60">
        <v>1794.92</v>
      </c>
      <c r="F13" s="61">
        <v>36.698999999999998</v>
      </c>
      <c r="G13" s="69">
        <v>385.06</v>
      </c>
      <c r="H13" s="188">
        <f t="shared" si="0"/>
        <v>14562.15</v>
      </c>
      <c r="L13"/>
      <c r="M13"/>
    </row>
    <row r="14" spans="1:13" ht="12.9" customHeight="1" x14ac:dyDescent="0.25">
      <c r="A14" s="30" t="s">
        <v>138</v>
      </c>
      <c r="B14" s="115">
        <v>5231.1900000000005</v>
      </c>
      <c r="C14" s="115">
        <v>6833.1399999999994</v>
      </c>
      <c r="D14" s="115">
        <v>3646.3060000000005</v>
      </c>
      <c r="E14" s="115">
        <v>2119.91</v>
      </c>
      <c r="F14" s="58">
        <v>234.94</v>
      </c>
      <c r="G14" s="68">
        <v>786.77</v>
      </c>
      <c r="H14" s="191">
        <f t="shared" si="0"/>
        <v>18852.256000000001</v>
      </c>
      <c r="L14"/>
      <c r="M14"/>
    </row>
    <row r="15" spans="1:13" ht="12.9" customHeight="1" x14ac:dyDescent="0.25">
      <c r="A15" s="59" t="s">
        <v>139</v>
      </c>
      <c r="B15" s="60">
        <v>5567.4800000000005</v>
      </c>
      <c r="C15" s="60">
        <v>6622.5999999999995</v>
      </c>
      <c r="D15" s="60">
        <v>3113.9979999999996</v>
      </c>
      <c r="E15" s="60">
        <v>2455.3999999999996</v>
      </c>
      <c r="F15" s="61">
        <v>77.47</v>
      </c>
      <c r="G15" s="69">
        <v>51.12</v>
      </c>
      <c r="H15" s="188">
        <f t="shared" si="0"/>
        <v>17888.067999999999</v>
      </c>
      <c r="L15"/>
      <c r="M15"/>
    </row>
    <row r="16" spans="1:13" s="23" customFormat="1" ht="12.9" customHeight="1" x14ac:dyDescent="0.25">
      <c r="A16" s="30" t="s">
        <v>85</v>
      </c>
      <c r="B16" s="33">
        <v>6057.7999999999993</v>
      </c>
      <c r="C16" s="33">
        <v>5862.7999999999993</v>
      </c>
      <c r="D16" s="33">
        <v>4922.9529999999995</v>
      </c>
      <c r="E16" s="33">
        <v>3378.58</v>
      </c>
      <c r="F16" s="58">
        <v>9.91</v>
      </c>
      <c r="G16" s="68">
        <v>269.64</v>
      </c>
      <c r="H16" s="189">
        <f t="shared" si="0"/>
        <v>20501.683000000001</v>
      </c>
      <c r="I16" s="230"/>
      <c r="J16" s="230"/>
      <c r="K16" s="230"/>
    </row>
    <row r="17" spans="1:13" ht="12.9" customHeight="1" x14ac:dyDescent="0.25">
      <c r="A17" s="59" t="s">
        <v>140</v>
      </c>
      <c r="B17" s="60">
        <v>7073.58</v>
      </c>
      <c r="C17" s="60">
        <v>8688.1</v>
      </c>
      <c r="D17" s="60">
        <v>2758.1399999999994</v>
      </c>
      <c r="E17" s="60">
        <v>1623.9899999999998</v>
      </c>
      <c r="F17" s="61">
        <v>6.7799999999999994</v>
      </c>
      <c r="G17" s="69">
        <v>653.48</v>
      </c>
      <c r="H17" s="188">
        <f t="shared" si="0"/>
        <v>20804.069999999996</v>
      </c>
      <c r="L17"/>
      <c r="M17"/>
    </row>
    <row r="18" spans="1:13" ht="12.9" customHeight="1" x14ac:dyDescent="0.25">
      <c r="A18" s="30"/>
      <c r="B18" s="57"/>
      <c r="C18" s="57"/>
      <c r="D18" s="57"/>
      <c r="E18" s="57"/>
      <c r="F18" s="58"/>
      <c r="G18" s="68"/>
      <c r="H18" s="191"/>
      <c r="L18"/>
      <c r="M18"/>
    </row>
    <row r="19" spans="1:13" ht="12.9" customHeight="1" x14ac:dyDescent="0.25">
      <c r="A19" s="59" t="s">
        <v>0</v>
      </c>
      <c r="B19" s="61">
        <f>B7+B8+B10+B14+B15+B17</f>
        <v>39625.86</v>
      </c>
      <c r="C19" s="61">
        <f t="shared" ref="C19:H19" si="1">C7+C8+C10+C14+C15+C17</f>
        <v>55091.22</v>
      </c>
      <c r="D19" s="61">
        <f t="shared" si="1"/>
        <v>25307.83</v>
      </c>
      <c r="E19" s="61">
        <f t="shared" si="1"/>
        <v>15840.519999999999</v>
      </c>
      <c r="F19" s="61">
        <f t="shared" si="1"/>
        <v>999.65999999999985</v>
      </c>
      <c r="G19" s="61">
        <f t="shared" si="1"/>
        <v>6827.1100000000006</v>
      </c>
      <c r="H19" s="188">
        <f t="shared" si="1"/>
        <v>143692.20000000001</v>
      </c>
      <c r="L19"/>
      <c r="M19"/>
    </row>
    <row r="20" spans="1:13" ht="12.9" customHeight="1" x14ac:dyDescent="0.25">
      <c r="A20" s="32" t="s">
        <v>2</v>
      </c>
      <c r="B20" s="33">
        <f>B11+B12</f>
        <v>10667.87</v>
      </c>
      <c r="C20" s="33">
        <f t="shared" ref="C20:H20" si="2">C11+C12</f>
        <v>13865</v>
      </c>
      <c r="D20" s="33">
        <f t="shared" si="2"/>
        <v>8635.5370000000003</v>
      </c>
      <c r="E20" s="33">
        <f t="shared" si="2"/>
        <v>5871.1</v>
      </c>
      <c r="F20" s="33">
        <f t="shared" si="2"/>
        <v>113.73099999999999</v>
      </c>
      <c r="G20" s="33">
        <f t="shared" si="2"/>
        <v>1480.6100000000001</v>
      </c>
      <c r="H20" s="189">
        <f t="shared" si="2"/>
        <v>40633.848000000005</v>
      </c>
      <c r="L20"/>
      <c r="M20"/>
    </row>
    <row r="21" spans="1:13" ht="12.9" customHeight="1" x14ac:dyDescent="0.25">
      <c r="A21" s="62"/>
      <c r="B21" s="60"/>
      <c r="C21" s="60"/>
      <c r="D21" s="60"/>
      <c r="E21" s="60"/>
      <c r="F21" s="60"/>
      <c r="G21" s="60"/>
      <c r="H21" s="188"/>
      <c r="L21"/>
      <c r="M21"/>
    </row>
    <row r="22" spans="1:13" ht="12.9" customHeight="1" x14ac:dyDescent="0.25">
      <c r="A22" s="65" t="s">
        <v>5</v>
      </c>
      <c r="B22" s="66">
        <f>SUM(B7:B17)</f>
        <v>68692.640000000014</v>
      </c>
      <c r="C22" s="66">
        <f t="shared" ref="C22:H22" si="3">SUM(C7:C17)</f>
        <v>90104.49</v>
      </c>
      <c r="D22" s="66">
        <f t="shared" si="3"/>
        <v>46518.061000000002</v>
      </c>
      <c r="E22" s="66">
        <f t="shared" si="3"/>
        <v>29386.049999999996</v>
      </c>
      <c r="F22" s="66">
        <f t="shared" si="3"/>
        <v>1223.1299999999999</v>
      </c>
      <c r="G22" s="66">
        <f t="shared" si="3"/>
        <v>9864.2800000000007</v>
      </c>
      <c r="H22" s="190">
        <f t="shared" si="3"/>
        <v>245788.65100000001</v>
      </c>
      <c r="L22"/>
      <c r="M22"/>
    </row>
    <row r="23" spans="1:13" s="76" customFormat="1" ht="12.9" customHeight="1" x14ac:dyDescent="0.25">
      <c r="A23" s="88"/>
      <c r="B23" s="89"/>
      <c r="C23" s="89"/>
      <c r="D23" s="89"/>
      <c r="E23" s="89"/>
      <c r="F23" s="89"/>
      <c r="G23" s="89"/>
      <c r="H23" s="90"/>
      <c r="I23" s="81"/>
      <c r="J23" s="81"/>
      <c r="K23" s="81"/>
    </row>
    <row r="24" spans="1:13" s="76" customFormat="1" x14ac:dyDescent="0.25">
      <c r="A24" s="78" t="s">
        <v>8</v>
      </c>
      <c r="B24" s="120"/>
      <c r="C24" s="120"/>
      <c r="D24" s="120"/>
      <c r="E24" s="120"/>
      <c r="F24" s="120"/>
      <c r="G24" s="120"/>
      <c r="H24" s="120"/>
      <c r="I24" s="81"/>
      <c r="J24" s="81"/>
      <c r="K24" s="81"/>
    </row>
    <row r="25" spans="1:13" s="76" customFormat="1" x14ac:dyDescent="0.25">
      <c r="A25" s="84"/>
      <c r="B25" s="84"/>
      <c r="C25" s="84"/>
      <c r="D25" s="84"/>
      <c r="E25" s="84"/>
      <c r="F25" s="84"/>
      <c r="G25" s="84"/>
      <c r="H25" s="84"/>
      <c r="I25" s="81"/>
      <c r="J25" s="81"/>
      <c r="K25" s="81"/>
    </row>
    <row r="26" spans="1:13" s="76" customFormat="1" x14ac:dyDescent="0.25">
      <c r="A26" s="81"/>
      <c r="B26" s="81"/>
      <c r="C26" s="81"/>
      <c r="D26" s="81"/>
      <c r="E26" s="81"/>
      <c r="F26" s="81"/>
      <c r="G26" s="81"/>
      <c r="H26" s="81"/>
      <c r="I26" s="81"/>
      <c r="J26" s="81"/>
      <c r="K26" s="81"/>
      <c r="L26" s="81"/>
      <c r="M26" s="81"/>
    </row>
    <row r="27" spans="1:13" s="76" customFormat="1" x14ac:dyDescent="0.25">
      <c r="B27" s="81"/>
      <c r="C27" s="81"/>
      <c r="D27" s="81"/>
      <c r="E27" s="81"/>
      <c r="F27" s="81"/>
      <c r="G27" s="81"/>
      <c r="H27" s="81"/>
      <c r="I27" s="81"/>
      <c r="J27" s="81"/>
      <c r="K27" s="81"/>
      <c r="L27" s="81"/>
      <c r="M27" s="81"/>
    </row>
    <row r="28" spans="1:13" s="76" customFormat="1" x14ac:dyDescent="0.25">
      <c r="B28" s="81"/>
      <c r="C28" s="81"/>
      <c r="D28" s="81"/>
      <c r="E28" s="81"/>
      <c r="F28" s="81"/>
      <c r="G28" s="81"/>
      <c r="H28" s="81"/>
      <c r="I28" s="81"/>
      <c r="J28" s="81"/>
      <c r="K28" s="81"/>
      <c r="L28" s="81"/>
      <c r="M28" s="81"/>
    </row>
    <row r="29" spans="1:13" s="76" customFormat="1" x14ac:dyDescent="0.25">
      <c r="I29" s="81"/>
      <c r="J29" s="81"/>
      <c r="K29" s="81"/>
      <c r="L29" s="81"/>
      <c r="M29" s="81"/>
    </row>
    <row r="30" spans="1:13" s="76" customFormat="1" x14ac:dyDescent="0.25">
      <c r="I30" s="81"/>
      <c r="J30" s="81"/>
      <c r="K30" s="81"/>
      <c r="L30" s="81"/>
      <c r="M30" s="81"/>
    </row>
    <row r="31" spans="1:13" s="76" customFormat="1" x14ac:dyDescent="0.25">
      <c r="I31" s="81"/>
      <c r="J31" s="81"/>
      <c r="K31" s="81"/>
      <c r="L31" s="81"/>
      <c r="M31" s="81"/>
    </row>
    <row r="32" spans="1:13" s="76" customFormat="1" x14ac:dyDescent="0.25">
      <c r="I32" s="81"/>
      <c r="J32" s="81"/>
      <c r="K32" s="81"/>
      <c r="L32" s="81"/>
      <c r="M32" s="81"/>
    </row>
    <row r="33" spans="9:13" s="76" customFormat="1" x14ac:dyDescent="0.25">
      <c r="I33" s="81"/>
      <c r="J33" s="81"/>
      <c r="K33" s="81"/>
      <c r="L33" s="81"/>
      <c r="M33" s="81"/>
    </row>
    <row r="34" spans="9:13" s="76" customFormat="1" x14ac:dyDescent="0.25">
      <c r="I34" s="81"/>
      <c r="J34" s="81"/>
      <c r="K34" s="81"/>
      <c r="L34" s="81"/>
      <c r="M34" s="81"/>
    </row>
    <row r="35" spans="9:13" s="76" customFormat="1" x14ac:dyDescent="0.25">
      <c r="I35" s="81"/>
      <c r="J35" s="81"/>
      <c r="K35" s="81"/>
      <c r="L35" s="81"/>
      <c r="M35" s="81"/>
    </row>
    <row r="36" spans="9:13" s="76" customFormat="1" x14ac:dyDescent="0.25">
      <c r="I36" s="81"/>
      <c r="J36" s="81"/>
      <c r="K36" s="81"/>
      <c r="L36" s="81"/>
      <c r="M36" s="81"/>
    </row>
    <row r="37" spans="9:13" s="76" customFormat="1" x14ac:dyDescent="0.25">
      <c r="I37" s="81"/>
      <c r="J37" s="81"/>
      <c r="K37" s="81"/>
      <c r="L37" s="81"/>
      <c r="M37" s="81"/>
    </row>
    <row r="38" spans="9:13" s="76" customFormat="1" x14ac:dyDescent="0.25">
      <c r="I38" s="81"/>
      <c r="J38" s="81"/>
      <c r="K38" s="81"/>
      <c r="L38" s="81"/>
      <c r="M38" s="81"/>
    </row>
    <row r="39" spans="9:13" s="76" customFormat="1" x14ac:dyDescent="0.25">
      <c r="I39" s="81"/>
      <c r="J39" s="81"/>
      <c r="K39" s="81"/>
      <c r="L39" s="81"/>
      <c r="M39" s="81"/>
    </row>
    <row r="40" spans="9:13" s="76" customFormat="1" x14ac:dyDescent="0.25">
      <c r="I40" s="81"/>
      <c r="J40" s="81"/>
      <c r="K40" s="81"/>
      <c r="L40" s="81"/>
      <c r="M40" s="81"/>
    </row>
    <row r="41" spans="9:13" s="76" customFormat="1" x14ac:dyDescent="0.25">
      <c r="I41" s="81"/>
      <c r="J41" s="81"/>
      <c r="K41" s="81"/>
      <c r="L41" s="81"/>
      <c r="M41" s="81"/>
    </row>
    <row r="42" spans="9:13" s="76" customFormat="1" x14ac:dyDescent="0.25">
      <c r="I42" s="81"/>
      <c r="J42" s="81"/>
      <c r="K42" s="81"/>
      <c r="L42" s="81"/>
      <c r="M42" s="81"/>
    </row>
  </sheetData>
  <phoneticPr fontId="3" type="noConversion"/>
  <pageMargins left="0.7" right="0.7" top="0.75" bottom="0.75" header="0.3" footer="0.3"/>
  <pageSetup paperSize="9" scale="97" orientation="landscape" r:id="rId1"/>
  <headerFooter>
    <oddHeader>&amp;L&amp;"Arial,Bold"Quarterly provisional figures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4D342-1B65-4C13-A2AB-245B919017D4}">
  <sheetPr codeName="Sheet5">
    <pageSetUpPr fitToPage="1"/>
  </sheetPr>
  <dimension ref="A1:P31"/>
  <sheetViews>
    <sheetView showGridLines="0" zoomScale="85" zoomScaleNormal="85" workbookViewId="0"/>
  </sheetViews>
  <sheetFormatPr defaultRowHeight="13.2" x14ac:dyDescent="0.25"/>
  <cols>
    <col min="1" max="1" width="34.44140625" customWidth="1"/>
    <col min="2" max="11" width="14.44140625" customWidth="1"/>
    <col min="12" max="16" width="9.109375" style="81" customWidth="1"/>
  </cols>
  <sheetData>
    <row r="1" spans="1:16" x14ac:dyDescent="0.25">
      <c r="A1" s="19" t="s">
        <v>144</v>
      </c>
      <c r="B1" s="19"/>
      <c r="C1" s="19"/>
      <c r="D1" s="19"/>
      <c r="E1" s="19"/>
      <c r="F1" s="19"/>
      <c r="G1" s="19"/>
      <c r="H1" s="19"/>
      <c r="I1" s="19"/>
      <c r="J1" s="19"/>
      <c r="K1" s="24"/>
    </row>
    <row r="2" spans="1:16" x14ac:dyDescent="0.25">
      <c r="A2" s="108" t="s">
        <v>227</v>
      </c>
      <c r="B2" s="19"/>
      <c r="C2" s="19"/>
      <c r="D2" s="19"/>
      <c r="E2" s="19"/>
      <c r="F2" s="19"/>
      <c r="G2" s="19"/>
      <c r="H2" s="19"/>
      <c r="I2" s="19"/>
      <c r="J2" s="19"/>
      <c r="K2" s="24"/>
    </row>
    <row r="3" spans="1:16" x14ac:dyDescent="0.25">
      <c r="A3" s="20"/>
      <c r="B3" s="20"/>
      <c r="C3" s="20"/>
      <c r="D3" s="20"/>
      <c r="E3" s="20"/>
      <c r="F3" s="20"/>
      <c r="G3" s="20"/>
      <c r="H3" s="20"/>
      <c r="I3" s="22"/>
      <c r="J3" s="22"/>
      <c r="K3" s="21" t="s">
        <v>55</v>
      </c>
    </row>
    <row r="4" spans="1:16" x14ac:dyDescent="0.25">
      <c r="A4" s="20"/>
      <c r="B4" s="20"/>
      <c r="C4" s="20"/>
      <c r="D4" s="20"/>
      <c r="E4" s="20"/>
      <c r="F4" s="20"/>
      <c r="G4" s="20"/>
      <c r="H4" s="20"/>
      <c r="I4" s="22"/>
      <c r="J4" s="22"/>
      <c r="K4" s="21" t="s">
        <v>25</v>
      </c>
    </row>
    <row r="5" spans="1:16" s="18" customFormat="1" ht="81.599999999999994" customHeight="1" x14ac:dyDescent="0.25">
      <c r="A5" s="63" t="s">
        <v>141</v>
      </c>
      <c r="B5" s="64" t="s">
        <v>99</v>
      </c>
      <c r="C5" s="64" t="s">
        <v>22</v>
      </c>
      <c r="D5" s="64" t="s">
        <v>23</v>
      </c>
      <c r="E5" s="121" t="s">
        <v>102</v>
      </c>
      <c r="F5" s="64" t="s">
        <v>74</v>
      </c>
      <c r="G5" s="121" t="s">
        <v>75</v>
      </c>
      <c r="H5" s="64" t="s">
        <v>77</v>
      </c>
      <c r="I5" s="64" t="s">
        <v>24</v>
      </c>
      <c r="J5" s="64" t="s">
        <v>76</v>
      </c>
      <c r="K5" s="64" t="s">
        <v>21</v>
      </c>
      <c r="L5" s="82"/>
      <c r="M5"/>
      <c r="N5"/>
      <c r="O5" s="82"/>
      <c r="P5" s="82"/>
    </row>
    <row r="6" spans="1:16" s="18" customFormat="1" x14ac:dyDescent="0.25">
      <c r="A6" s="30"/>
      <c r="B6" s="57"/>
      <c r="C6" s="57"/>
      <c r="D6" s="58"/>
      <c r="E6" s="185"/>
      <c r="F6" s="57"/>
      <c r="G6" s="68"/>
      <c r="H6" s="68"/>
      <c r="I6" s="57"/>
      <c r="J6" s="58"/>
      <c r="K6" s="68"/>
      <c r="L6" s="82"/>
      <c r="M6"/>
      <c r="N6"/>
      <c r="O6" s="82"/>
      <c r="P6" s="82"/>
    </row>
    <row r="7" spans="1:16" ht="12.9" customHeight="1" x14ac:dyDescent="0.25">
      <c r="A7" s="55" t="s">
        <v>132</v>
      </c>
      <c r="B7" s="56">
        <v>50.689999999999991</v>
      </c>
      <c r="C7" s="56">
        <v>8084.0599999999986</v>
      </c>
      <c r="D7" s="119">
        <v>5995.9400000000005</v>
      </c>
      <c r="E7" s="186">
        <f>B7+C7+D7</f>
        <v>14130.689999999999</v>
      </c>
      <c r="F7" s="56">
        <v>6487.66</v>
      </c>
      <c r="G7" s="119">
        <v>1868.4</v>
      </c>
      <c r="H7" s="186">
        <f>F7+G7</f>
        <v>8356.06</v>
      </c>
      <c r="I7" s="56">
        <v>2477.36</v>
      </c>
      <c r="J7" s="56">
        <f>K7-E7-H7-I7</f>
        <v>91.420000000000528</v>
      </c>
      <c r="K7" s="186">
        <v>25055.53</v>
      </c>
      <c r="M7"/>
      <c r="N7"/>
    </row>
    <row r="8" spans="1:16" ht="12.9" customHeight="1" x14ac:dyDescent="0.25">
      <c r="A8" s="30" t="s">
        <v>133</v>
      </c>
      <c r="B8" s="57">
        <v>77.95</v>
      </c>
      <c r="C8" s="57">
        <v>5762.119999999999</v>
      </c>
      <c r="D8" s="58">
        <v>5711</v>
      </c>
      <c r="E8" s="185">
        <f t="shared" ref="E8:E17" si="0">B8+C8+D8</f>
        <v>11551.07</v>
      </c>
      <c r="F8" s="57">
        <v>7543</v>
      </c>
      <c r="G8" s="115">
        <v>1003.42</v>
      </c>
      <c r="H8" s="185">
        <f t="shared" ref="H8:H17" si="1">F8+G8</f>
        <v>8546.42</v>
      </c>
      <c r="I8" s="57">
        <v>118.25000000000011</v>
      </c>
      <c r="J8" s="58">
        <f>K8-E8-H8-I8</f>
        <v>127.59000000000185</v>
      </c>
      <c r="K8" s="185">
        <v>20343.330000000002</v>
      </c>
      <c r="M8"/>
      <c r="N8"/>
    </row>
    <row r="9" spans="1:16" ht="12.9" customHeight="1" x14ac:dyDescent="0.25">
      <c r="A9" s="59" t="s">
        <v>134</v>
      </c>
      <c r="B9" s="60">
        <v>44.537999999999997</v>
      </c>
      <c r="C9" s="60">
        <v>7008.3219999999992</v>
      </c>
      <c r="D9" s="117">
        <v>6009.1100000000006</v>
      </c>
      <c r="E9" s="187">
        <f t="shared" si="0"/>
        <v>13061.97</v>
      </c>
      <c r="F9" s="60">
        <v>9516.82</v>
      </c>
      <c r="G9" s="116">
        <v>1168.51</v>
      </c>
      <c r="H9" s="187">
        <f t="shared" si="1"/>
        <v>10685.33</v>
      </c>
      <c r="I9" s="60">
        <v>1829.4599999999998</v>
      </c>
      <c r="J9" s="119">
        <f t="shared" ref="J9:J17" si="2">K9-E9-H9-I9</f>
        <v>822.01000000000136</v>
      </c>
      <c r="K9" s="187">
        <v>26398.77</v>
      </c>
      <c r="M9"/>
      <c r="N9"/>
    </row>
    <row r="10" spans="1:16" ht="12.9" customHeight="1" x14ac:dyDescent="0.25">
      <c r="A10" s="30" t="s">
        <v>1</v>
      </c>
      <c r="B10" s="57">
        <v>92.22</v>
      </c>
      <c r="C10" s="57">
        <v>9253.3360000000011</v>
      </c>
      <c r="D10" s="58">
        <v>6326.65</v>
      </c>
      <c r="E10" s="185">
        <f t="shared" si="0"/>
        <v>15672.206</v>
      </c>
      <c r="F10" s="57">
        <v>23649.7</v>
      </c>
      <c r="G10" s="115">
        <v>751</v>
      </c>
      <c r="H10" s="185">
        <f t="shared" si="1"/>
        <v>24400.7</v>
      </c>
      <c r="I10" s="57">
        <v>148.84400000000005</v>
      </c>
      <c r="J10" s="58">
        <f t="shared" si="2"/>
        <v>527.19599999999718</v>
      </c>
      <c r="K10" s="185">
        <v>40748.945999999996</v>
      </c>
      <c r="M10"/>
      <c r="N10"/>
    </row>
    <row r="11" spans="1:16" ht="12.9" customHeight="1" x14ac:dyDescent="0.25">
      <c r="A11" s="59" t="s">
        <v>135</v>
      </c>
      <c r="B11" s="60">
        <v>73.81</v>
      </c>
      <c r="C11" s="60">
        <v>5924.5499999999993</v>
      </c>
      <c r="D11" s="117">
        <v>4329.7700000000004</v>
      </c>
      <c r="E11" s="187">
        <f t="shared" si="0"/>
        <v>10328.130000000001</v>
      </c>
      <c r="F11" s="60">
        <v>5893.2</v>
      </c>
      <c r="G11" s="116">
        <v>918.85000000000014</v>
      </c>
      <c r="H11" s="187">
        <f t="shared" si="1"/>
        <v>6812.05</v>
      </c>
      <c r="I11" s="60">
        <v>1815.8400000000001</v>
      </c>
      <c r="J11" s="61">
        <f t="shared" si="2"/>
        <v>639.13000000000011</v>
      </c>
      <c r="K11" s="187">
        <v>19595.150000000001</v>
      </c>
      <c r="M11"/>
      <c r="N11"/>
    </row>
    <row r="12" spans="1:16" ht="12.9" customHeight="1" x14ac:dyDescent="0.25">
      <c r="A12" s="30" t="s">
        <v>136</v>
      </c>
      <c r="B12" s="57">
        <v>45.548999999999992</v>
      </c>
      <c r="C12" s="57">
        <v>7180.57</v>
      </c>
      <c r="D12" s="58">
        <v>2933.01</v>
      </c>
      <c r="E12" s="185">
        <f t="shared" si="0"/>
        <v>10159.129000000001</v>
      </c>
      <c r="F12" s="57">
        <v>6666.67</v>
      </c>
      <c r="G12" s="115">
        <v>1534.759</v>
      </c>
      <c r="H12" s="185">
        <f t="shared" si="1"/>
        <v>8201.4290000000001</v>
      </c>
      <c r="I12" s="57">
        <v>1936.12</v>
      </c>
      <c r="J12" s="58">
        <f t="shared" si="2"/>
        <v>742.01999999999953</v>
      </c>
      <c r="K12" s="185">
        <v>21038.698</v>
      </c>
      <c r="M12"/>
      <c r="N12"/>
    </row>
    <row r="13" spans="1:16" ht="12.9" customHeight="1" x14ac:dyDescent="0.25">
      <c r="A13" s="59" t="s">
        <v>137</v>
      </c>
      <c r="B13" s="60">
        <v>26.481999999999999</v>
      </c>
      <c r="C13" s="60">
        <v>4365.9489999999996</v>
      </c>
      <c r="D13" s="61">
        <v>2431.08</v>
      </c>
      <c r="E13" s="187">
        <f t="shared" si="0"/>
        <v>6823.5109999999995</v>
      </c>
      <c r="F13" s="60">
        <v>4643.0499999999993</v>
      </c>
      <c r="G13" s="116">
        <v>1107.8890000000001</v>
      </c>
      <c r="H13" s="187">
        <f t="shared" si="1"/>
        <v>5750.9389999999994</v>
      </c>
      <c r="I13" s="60">
        <v>1205.6799999999998</v>
      </c>
      <c r="J13" s="61">
        <f t="shared" si="2"/>
        <v>782.02000000000089</v>
      </c>
      <c r="K13" s="187">
        <v>14562.15</v>
      </c>
      <c r="L13" s="107"/>
      <c r="M13"/>
      <c r="N13"/>
    </row>
    <row r="14" spans="1:16" ht="12.9" customHeight="1" x14ac:dyDescent="0.25">
      <c r="A14" s="30" t="s">
        <v>138</v>
      </c>
      <c r="B14" s="57">
        <v>23.799999999999997</v>
      </c>
      <c r="C14" s="57">
        <v>5182.0159999999996</v>
      </c>
      <c r="D14" s="58">
        <v>4438.9900000000007</v>
      </c>
      <c r="E14" s="185">
        <f t="shared" si="0"/>
        <v>9644.8060000000005</v>
      </c>
      <c r="F14" s="57">
        <v>7982.2400000000007</v>
      </c>
      <c r="G14" s="115">
        <v>1027.3400000000001</v>
      </c>
      <c r="H14" s="185">
        <f t="shared" si="1"/>
        <v>9009.5800000000017</v>
      </c>
      <c r="I14" s="57">
        <v>62.580000000000041</v>
      </c>
      <c r="J14" s="58">
        <f t="shared" si="2"/>
        <v>135.28999999999894</v>
      </c>
      <c r="K14" s="185">
        <v>18852.256000000001</v>
      </c>
      <c r="M14"/>
      <c r="N14"/>
    </row>
    <row r="15" spans="1:16" ht="12.9" customHeight="1" x14ac:dyDescent="0.25">
      <c r="A15" s="59" t="s">
        <v>139</v>
      </c>
      <c r="B15" s="60">
        <v>50.908000000000001</v>
      </c>
      <c r="C15" s="60">
        <v>4345.03</v>
      </c>
      <c r="D15" s="61">
        <v>4657.0999999999995</v>
      </c>
      <c r="E15" s="187">
        <f t="shared" si="0"/>
        <v>9053.0380000000005</v>
      </c>
      <c r="F15" s="60">
        <v>7400.7000000000007</v>
      </c>
      <c r="G15" s="116">
        <v>891.3</v>
      </c>
      <c r="H15" s="187">
        <f t="shared" si="1"/>
        <v>8292</v>
      </c>
      <c r="I15" s="60">
        <v>532.90999999999985</v>
      </c>
      <c r="J15" s="61">
        <f t="shared" si="2"/>
        <v>10.119999999998981</v>
      </c>
      <c r="K15" s="187">
        <v>17888.067999999999</v>
      </c>
      <c r="M15"/>
      <c r="N15"/>
    </row>
    <row r="16" spans="1:16" ht="12.9" customHeight="1" x14ac:dyDescent="0.25">
      <c r="A16" s="30" t="s">
        <v>85</v>
      </c>
      <c r="B16" s="57">
        <v>85.965000000000003</v>
      </c>
      <c r="C16" s="57">
        <v>5718.9990000000007</v>
      </c>
      <c r="D16" s="58">
        <v>5495.8089999999993</v>
      </c>
      <c r="E16" s="185">
        <f t="shared" si="0"/>
        <v>11300.773000000001</v>
      </c>
      <c r="F16" s="57">
        <v>8223.5</v>
      </c>
      <c r="G16" s="115">
        <v>949.56</v>
      </c>
      <c r="H16" s="185">
        <f t="shared" si="1"/>
        <v>9173.06</v>
      </c>
      <c r="I16" s="57">
        <v>5.2899999999999636</v>
      </c>
      <c r="J16" s="58">
        <f t="shared" si="2"/>
        <v>22.5600000000004</v>
      </c>
      <c r="K16" s="185">
        <v>20501.683000000001</v>
      </c>
      <c r="M16"/>
      <c r="N16"/>
    </row>
    <row r="17" spans="1:16" ht="12.9" customHeight="1" x14ac:dyDescent="0.25">
      <c r="A17" s="59" t="s">
        <v>140</v>
      </c>
      <c r="B17" s="60">
        <v>39.889999999999993</v>
      </c>
      <c r="C17" s="60">
        <v>5237.6600000000017</v>
      </c>
      <c r="D17" s="61">
        <v>4228.49</v>
      </c>
      <c r="E17" s="187">
        <f t="shared" si="0"/>
        <v>9506.0400000000009</v>
      </c>
      <c r="F17" s="60">
        <v>10152.350000000002</v>
      </c>
      <c r="G17" s="116">
        <v>763</v>
      </c>
      <c r="H17" s="187">
        <f t="shared" si="1"/>
        <v>10915.350000000002</v>
      </c>
      <c r="I17" s="60">
        <v>233.46999999999991</v>
      </c>
      <c r="J17" s="61">
        <f t="shared" si="2"/>
        <v>149.20999999999674</v>
      </c>
      <c r="K17" s="187">
        <v>20804.07</v>
      </c>
      <c r="M17" s="110"/>
      <c r="N17"/>
    </row>
    <row r="18" spans="1:16" ht="12.9" customHeight="1" x14ac:dyDescent="0.25">
      <c r="A18" s="209"/>
      <c r="B18" s="210"/>
      <c r="C18" s="210"/>
      <c r="D18" s="215"/>
      <c r="E18" s="216"/>
      <c r="F18" s="210"/>
      <c r="G18" s="217"/>
      <c r="H18" s="218"/>
      <c r="I18" s="210"/>
      <c r="J18" s="215"/>
      <c r="K18" s="216"/>
      <c r="L18" s="14"/>
      <c r="M18" s="14"/>
      <c r="N18"/>
      <c r="O18" s="14"/>
      <c r="P18" s="14"/>
    </row>
    <row r="19" spans="1:16" ht="12.9" customHeight="1" x14ac:dyDescent="0.25">
      <c r="A19" s="212" t="s">
        <v>0</v>
      </c>
      <c r="B19" s="213">
        <f>B7+B8+B10+B14+B15+B17</f>
        <v>335.45799999999997</v>
      </c>
      <c r="C19" s="213">
        <f t="shared" ref="C19:J19" si="3">C7+C8+C10+C14+C15+C17</f>
        <v>37864.221999999994</v>
      </c>
      <c r="D19" s="213">
        <f t="shared" si="3"/>
        <v>31358.17</v>
      </c>
      <c r="E19" s="214">
        <f t="shared" si="3"/>
        <v>69557.850000000006</v>
      </c>
      <c r="F19" s="213">
        <f t="shared" si="3"/>
        <v>63215.650000000009</v>
      </c>
      <c r="G19" s="213">
        <f t="shared" si="3"/>
        <v>6304.46</v>
      </c>
      <c r="H19" s="214">
        <f t="shared" si="3"/>
        <v>69520.11</v>
      </c>
      <c r="I19" s="213">
        <f t="shared" si="3"/>
        <v>3573.4139999999998</v>
      </c>
      <c r="J19" s="213">
        <f t="shared" si="3"/>
        <v>1040.8259999999941</v>
      </c>
      <c r="K19" s="214">
        <f>K7+K8+K10+K14+K15+K17</f>
        <v>143692.20000000001</v>
      </c>
      <c r="L19" s="14"/>
      <c r="M19" s="14"/>
      <c r="N19"/>
      <c r="O19" s="14"/>
      <c r="P19" s="14"/>
    </row>
    <row r="20" spans="1:16" ht="12.9" customHeight="1" x14ac:dyDescent="0.25">
      <c r="A20" s="209" t="s">
        <v>2</v>
      </c>
      <c r="B20" s="215">
        <f>B11+B12</f>
        <v>119.35899999999999</v>
      </c>
      <c r="C20" s="215">
        <f t="shared" ref="C20:J20" si="4">C11+C12</f>
        <v>13105.119999999999</v>
      </c>
      <c r="D20" s="215">
        <f t="shared" si="4"/>
        <v>7262.7800000000007</v>
      </c>
      <c r="E20" s="211">
        <f t="shared" si="4"/>
        <v>20487.259000000002</v>
      </c>
      <c r="F20" s="215">
        <f t="shared" si="4"/>
        <v>12559.869999999999</v>
      </c>
      <c r="G20" s="215">
        <f t="shared" si="4"/>
        <v>2453.6090000000004</v>
      </c>
      <c r="H20" s="211">
        <f t="shared" si="4"/>
        <v>15013.478999999999</v>
      </c>
      <c r="I20" s="215">
        <f t="shared" si="4"/>
        <v>3751.96</v>
      </c>
      <c r="J20" s="215">
        <f t="shared" si="4"/>
        <v>1381.1499999999996</v>
      </c>
      <c r="K20" s="211">
        <f>K11+K12</f>
        <v>40633.847999999998</v>
      </c>
      <c r="L20" s="14"/>
      <c r="M20" s="14"/>
      <c r="N20"/>
      <c r="O20" s="14"/>
      <c r="P20" s="14"/>
    </row>
    <row r="21" spans="1:16" ht="12.9" customHeight="1" x14ac:dyDescent="0.25">
      <c r="A21" s="212"/>
      <c r="B21" s="213"/>
      <c r="C21" s="213"/>
      <c r="D21" s="213"/>
      <c r="E21" s="214"/>
      <c r="F21" s="213"/>
      <c r="G21" s="213"/>
      <c r="H21" s="214"/>
      <c r="I21" s="213"/>
      <c r="J21" s="213"/>
      <c r="K21" s="214"/>
      <c r="L21" s="14"/>
      <c r="M21" s="14"/>
      <c r="N21"/>
      <c r="O21" s="14"/>
      <c r="P21" s="14"/>
    </row>
    <row r="22" spans="1:16" ht="12.9" customHeight="1" x14ac:dyDescent="0.25">
      <c r="A22" s="65" t="s">
        <v>5</v>
      </c>
      <c r="B22" s="66">
        <f>SUM(B7:B17)</f>
        <v>611.80200000000002</v>
      </c>
      <c r="C22" s="66">
        <f t="shared" ref="C22:J22" si="5">SUM(C7:C17)</f>
        <v>68062.611999999994</v>
      </c>
      <c r="D22" s="66">
        <f t="shared" si="5"/>
        <v>52556.949000000001</v>
      </c>
      <c r="E22" s="190">
        <f t="shared" si="5"/>
        <v>121231.36299999998</v>
      </c>
      <c r="F22" s="66">
        <f t="shared" si="5"/>
        <v>98158.89</v>
      </c>
      <c r="G22" s="66">
        <f t="shared" si="5"/>
        <v>11984.028</v>
      </c>
      <c r="H22" s="190">
        <f t="shared" si="5"/>
        <v>110142.91800000001</v>
      </c>
      <c r="I22" s="66">
        <f t="shared" si="5"/>
        <v>10365.803999999998</v>
      </c>
      <c r="J22" s="66">
        <f t="shared" si="5"/>
        <v>4048.5659999999966</v>
      </c>
      <c r="K22" s="190">
        <f>SUM(K7:K17)</f>
        <v>245788.65099999998</v>
      </c>
    </row>
    <row r="23" spans="1:16" s="81" customFormat="1" x14ac:dyDescent="0.25">
      <c r="A23" s="78"/>
      <c r="B23" s="78"/>
      <c r="C23" s="83"/>
      <c r="D23" s="83"/>
      <c r="E23" s="83"/>
      <c r="F23" s="83"/>
      <c r="G23" s="78"/>
      <c r="H23" s="78"/>
      <c r="I23" s="83"/>
      <c r="J23" s="83"/>
      <c r="K23" s="83"/>
    </row>
    <row r="24" spans="1:16" s="81" customFormat="1" x14ac:dyDescent="0.25">
      <c r="A24" s="78" t="s">
        <v>8</v>
      </c>
      <c r="B24" s="84"/>
      <c r="C24" s="84"/>
      <c r="D24" s="84"/>
      <c r="E24" s="84"/>
      <c r="F24" s="84"/>
      <c r="G24" s="84"/>
      <c r="H24" s="84"/>
      <c r="I24" s="84"/>
      <c r="J24" s="84"/>
      <c r="K24" s="84"/>
    </row>
    <row r="25" spans="1:16" s="81" customFormat="1" x14ac:dyDescent="0.25">
      <c r="A25" s="78"/>
      <c r="B25" s="84"/>
      <c r="C25" s="84"/>
      <c r="D25" s="84"/>
      <c r="E25" s="84"/>
      <c r="F25" s="84"/>
      <c r="G25" s="84"/>
      <c r="H25" s="84"/>
      <c r="I25" s="84"/>
      <c r="J25" s="84"/>
      <c r="K25" s="84"/>
    </row>
    <row r="26" spans="1:16" s="81" customFormat="1" x14ac:dyDescent="0.25">
      <c r="A26" s="92" t="s">
        <v>115</v>
      </c>
    </row>
    <row r="27" spans="1:16" s="81" customFormat="1" x14ac:dyDescent="0.25">
      <c r="A27" s="92" t="s">
        <v>116</v>
      </c>
      <c r="B27" s="84"/>
      <c r="C27" s="84"/>
      <c r="D27" s="84"/>
      <c r="E27" s="84"/>
      <c r="F27" s="84"/>
      <c r="G27" s="84"/>
      <c r="H27" s="84"/>
      <c r="I27" s="84"/>
      <c r="J27" s="84"/>
      <c r="K27" s="84"/>
    </row>
    <row r="28" spans="1:16" s="81" customFormat="1" x14ac:dyDescent="0.25">
      <c r="A28" s="92" t="s">
        <v>114</v>
      </c>
      <c r="B28" s="84"/>
      <c r="C28" s="84"/>
      <c r="D28" s="84"/>
      <c r="E28" s="84"/>
      <c r="F28" s="84"/>
      <c r="G28" s="84"/>
      <c r="H28" s="84"/>
      <c r="I28" s="84"/>
      <c r="J28" s="84"/>
      <c r="K28" s="84"/>
    </row>
    <row r="29" spans="1:16" s="81" customFormat="1" x14ac:dyDescent="0.25">
      <c r="A29" s="92" t="s">
        <v>117</v>
      </c>
      <c r="B29" s="84"/>
      <c r="C29" s="84"/>
      <c r="D29" s="84"/>
      <c r="E29" s="84"/>
      <c r="F29" s="84"/>
      <c r="G29" s="84"/>
      <c r="H29" s="84"/>
      <c r="I29" s="84"/>
    </row>
    <row r="30" spans="1:16" s="81" customFormat="1" x14ac:dyDescent="0.25"/>
    <row r="31" spans="1:16" x14ac:dyDescent="0.25">
      <c r="B31" s="6"/>
      <c r="C31" s="6"/>
      <c r="D31" s="6"/>
      <c r="E31" s="6"/>
      <c r="F31" s="6"/>
      <c r="G31" s="6"/>
      <c r="H31" s="6"/>
      <c r="I31" s="6"/>
      <c r="J31" s="6"/>
      <c r="K31" s="6"/>
    </row>
  </sheetData>
  <phoneticPr fontId="3" type="noConversion"/>
  <conditionalFormatting sqref="B44:E55">
    <cfRule type="cellIs" dxfId="2" priority="2" stopIfTrue="1" operator="equal">
      <formula>TRUE</formula>
    </cfRule>
  </conditionalFormatting>
  <conditionalFormatting sqref="I44:I55">
    <cfRule type="cellIs" dxfId="1" priority="1" stopIfTrue="1" operator="equal">
      <formula>TRUE</formula>
    </cfRule>
  </conditionalFormatting>
  <pageMargins left="0.7" right="0.7" top="0.75" bottom="0.75" header="0.3" footer="0.3"/>
  <pageSetup paperSize="9" scale="74" orientation="landscape" r:id="rId1"/>
  <headerFooter>
    <oddHeader>&amp;L&amp;"Arial,Bold"Quarterly provisional figures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50A78-447F-4A8A-ACAE-BE23B07052A3}">
  <sheetPr codeName="Sheet6">
    <pageSetUpPr fitToPage="1"/>
  </sheetPr>
  <dimension ref="A1:X41"/>
  <sheetViews>
    <sheetView showGridLines="0" zoomScale="85" zoomScaleNormal="85" workbookViewId="0"/>
  </sheetViews>
  <sheetFormatPr defaultRowHeight="13.2" x14ac:dyDescent="0.25"/>
  <cols>
    <col min="1" max="1" width="34.44140625" customWidth="1"/>
    <col min="2" max="10" width="14.44140625" customWidth="1"/>
    <col min="11" max="24" width="9.109375" style="81" customWidth="1"/>
  </cols>
  <sheetData>
    <row r="1" spans="1:24" x14ac:dyDescent="0.25">
      <c r="A1" s="19" t="s">
        <v>145</v>
      </c>
      <c r="B1" s="19"/>
      <c r="C1" s="19"/>
      <c r="D1" s="19"/>
      <c r="E1" s="19"/>
      <c r="F1" s="19"/>
      <c r="G1" s="19"/>
      <c r="H1" s="19"/>
      <c r="I1" s="19"/>
      <c r="J1" s="19"/>
    </row>
    <row r="2" spans="1:24" x14ac:dyDescent="0.25">
      <c r="A2" s="108" t="s">
        <v>227</v>
      </c>
      <c r="B2" s="19"/>
      <c r="C2" s="19"/>
      <c r="D2" s="19"/>
      <c r="E2" s="19"/>
      <c r="F2" s="19"/>
      <c r="G2" s="19"/>
      <c r="H2" s="19"/>
      <c r="I2" s="19"/>
      <c r="J2" s="19"/>
    </row>
    <row r="3" spans="1:24" x14ac:dyDescent="0.25">
      <c r="A3" s="20"/>
      <c r="B3" s="20"/>
      <c r="C3" s="20"/>
      <c r="D3" s="20"/>
      <c r="E3" s="20"/>
      <c r="F3" s="20"/>
      <c r="G3" s="20"/>
      <c r="H3" s="20"/>
      <c r="J3" s="21" t="s">
        <v>113</v>
      </c>
    </row>
    <row r="4" spans="1:24" x14ac:dyDescent="0.25">
      <c r="A4" s="20"/>
      <c r="B4" s="20"/>
      <c r="C4" s="20"/>
      <c r="D4" s="20"/>
      <c r="E4" s="21" t="s">
        <v>78</v>
      </c>
      <c r="F4" s="21"/>
      <c r="G4" s="21"/>
      <c r="H4" s="21"/>
      <c r="I4" s="21" t="s">
        <v>26</v>
      </c>
      <c r="J4" s="21"/>
    </row>
    <row r="5" spans="1:24" s="18" customFormat="1" ht="75" customHeight="1" x14ac:dyDescent="0.25">
      <c r="A5" s="63" t="s">
        <v>141</v>
      </c>
      <c r="B5" s="64" t="s">
        <v>98</v>
      </c>
      <c r="C5" s="64" t="s">
        <v>50</v>
      </c>
      <c r="D5" s="64" t="s">
        <v>51</v>
      </c>
      <c r="E5" s="121" t="s">
        <v>103</v>
      </c>
      <c r="F5" s="121" t="s">
        <v>100</v>
      </c>
      <c r="G5" s="121" t="s">
        <v>101</v>
      </c>
      <c r="H5" s="121" t="s">
        <v>147</v>
      </c>
      <c r="I5" s="64" t="s">
        <v>52</v>
      </c>
      <c r="J5" s="64" t="s">
        <v>76</v>
      </c>
      <c r="K5" s="82"/>
      <c r="L5" s="82"/>
      <c r="M5" s="82"/>
      <c r="N5" s="82"/>
      <c r="O5" s="82"/>
      <c r="P5" s="82"/>
      <c r="Q5" s="82"/>
      <c r="R5" s="82"/>
      <c r="S5" s="82"/>
      <c r="T5" s="82"/>
      <c r="U5" s="82"/>
      <c r="V5" s="82"/>
      <c r="W5" s="82"/>
      <c r="X5" s="82"/>
    </row>
    <row r="6" spans="1:24" s="18" customFormat="1" x14ac:dyDescent="0.25">
      <c r="A6" s="30"/>
      <c r="B6" s="71"/>
      <c r="C6" s="71"/>
      <c r="D6" s="71"/>
      <c r="E6" s="71"/>
      <c r="F6" s="71"/>
      <c r="G6" s="71"/>
      <c r="H6" s="71"/>
      <c r="I6" s="71"/>
      <c r="J6" s="71"/>
      <c r="K6" s="82"/>
      <c r="L6" s="82"/>
      <c r="M6" s="82"/>
      <c r="N6" s="82"/>
      <c r="O6" s="82"/>
      <c r="P6" s="82"/>
      <c r="Q6" s="82"/>
      <c r="R6" s="82"/>
      <c r="S6" s="82"/>
      <c r="T6" s="82"/>
      <c r="U6" s="82"/>
      <c r="V6" s="82"/>
      <c r="W6" s="82"/>
      <c r="X6" s="82"/>
    </row>
    <row r="7" spans="1:24" ht="12.9" customHeight="1" x14ac:dyDescent="0.25">
      <c r="A7" s="55" t="s">
        <v>132</v>
      </c>
      <c r="B7" s="70">
        <f>100*Table3!B7/Table3!$K7</f>
        <v>0.20231062763389956</v>
      </c>
      <c r="C7" s="70">
        <f>100*Table3!C7/Table3!$K7</f>
        <v>32.264573928390256</v>
      </c>
      <c r="D7" s="70">
        <f>100*Table3!D7/Table3!$K7</f>
        <v>23.93060533942008</v>
      </c>
      <c r="E7" s="197">
        <f>100*Table3!E7/Table3!$K7</f>
        <v>56.397489895444231</v>
      </c>
      <c r="F7" s="70">
        <f>100*Table3!F7/Table3!$K7</f>
        <v>25.893126188110969</v>
      </c>
      <c r="G7" s="70">
        <f>100*Table3!G7/Table3!$K7</f>
        <v>7.4570364306801737</v>
      </c>
      <c r="H7" s="197">
        <f>100*Table3!H7/Table3!$K7</f>
        <v>33.350162618791146</v>
      </c>
      <c r="I7" s="70">
        <f>100*Table3!I7/Table3!$K7</f>
        <v>9.8874779340129706</v>
      </c>
      <c r="J7" s="70">
        <f>100*Table3!J7/Table3!$K7</f>
        <v>0.36486955175165137</v>
      </c>
      <c r="L7" s="125"/>
      <c r="M7" s="126"/>
      <c r="P7" s="127"/>
      <c r="Q7" s="127"/>
    </row>
    <row r="8" spans="1:24" ht="12.9" customHeight="1" x14ac:dyDescent="0.25">
      <c r="A8" s="30" t="s">
        <v>133</v>
      </c>
      <c r="B8" s="71">
        <f>100*Table3!B8/Table3!$K8</f>
        <v>0.38317227317258284</v>
      </c>
      <c r="C8" s="71">
        <f>100*Table3!C8/Table3!$K8</f>
        <v>28.324369707417606</v>
      </c>
      <c r="D8" s="71">
        <f>100*Table3!D8/Table3!$K8</f>
        <v>28.073083413580765</v>
      </c>
      <c r="E8" s="198">
        <f>100*Table3!E8/Table3!$K8</f>
        <v>56.780625394170961</v>
      </c>
      <c r="F8" s="71">
        <f>100*Table3!F8/Table3!$K8</f>
        <v>37.078492065949867</v>
      </c>
      <c r="G8" s="71">
        <f>100*Table3!G8/Table3!$K8</f>
        <v>4.9324274836027335</v>
      </c>
      <c r="H8" s="198">
        <f>100*Table3!H8/Table3!$K8</f>
        <v>42.010919549552604</v>
      </c>
      <c r="I8" s="71">
        <f>100*Table3!I8/Table3!$K8</f>
        <v>0.58127160106039721</v>
      </c>
      <c r="J8" s="71">
        <f>100*Table3!J8/Table3!$K8</f>
        <v>0.62718345521604302</v>
      </c>
      <c r="L8" s="125"/>
      <c r="M8" s="126"/>
      <c r="P8" s="127"/>
      <c r="Q8" s="127"/>
    </row>
    <row r="9" spans="1:24" ht="12.9" customHeight="1" x14ac:dyDescent="0.25">
      <c r="A9" s="59" t="s">
        <v>134</v>
      </c>
      <c r="B9" s="67">
        <f>100*Table3!B9/Table3!$K9</f>
        <v>0.1687124059189121</v>
      </c>
      <c r="C9" s="67">
        <f>100*Table3!C9/Table3!$K9</f>
        <v>26.547911133738427</v>
      </c>
      <c r="D9" s="67">
        <f>100*Table3!D9/Table3!$K9</f>
        <v>22.762840844478738</v>
      </c>
      <c r="E9" s="199">
        <f>100*Table3!E9/Table3!$K9</f>
        <v>49.47946438413608</v>
      </c>
      <c r="F9" s="67">
        <f>100*Table3!F9/Table3!$K9</f>
        <v>36.050240219525378</v>
      </c>
      <c r="G9" s="67">
        <f>100*Table3!G9/Table3!$K9</f>
        <v>4.4263804715143928</v>
      </c>
      <c r="H9" s="199">
        <f>100*Table3!H9/Table3!$K9</f>
        <v>40.47662069103977</v>
      </c>
      <c r="I9" s="67">
        <f>100*Table3!I9/Table3!$K9</f>
        <v>6.9300956067271304</v>
      </c>
      <c r="J9" s="67">
        <f>100*Table3!J9/Table3!$K9</f>
        <v>3.1138193180970224</v>
      </c>
      <c r="L9" s="125"/>
      <c r="M9" s="126"/>
      <c r="P9" s="127"/>
      <c r="Q9" s="127"/>
    </row>
    <row r="10" spans="1:24" ht="12.9" customHeight="1" x14ac:dyDescent="0.25">
      <c r="A10" s="30" t="s">
        <v>1</v>
      </c>
      <c r="B10" s="71">
        <f>100*Table3!B10/Table3!$K10</f>
        <v>0.22631260204865178</v>
      </c>
      <c r="C10" s="71">
        <f>100*Table3!C10/Table3!$K10</f>
        <v>22.708160353399084</v>
      </c>
      <c r="D10" s="71">
        <f>100*Table3!D10/Table3!$K10</f>
        <v>15.525923050868606</v>
      </c>
      <c r="E10" s="198">
        <f>100*Table3!E10/Table3!$K10</f>
        <v>38.460396006316344</v>
      </c>
      <c r="F10" s="71">
        <f>100*Table3!F10/Table3!$K10</f>
        <v>58.037574763283452</v>
      </c>
      <c r="G10" s="71">
        <f>100*Table3!G10/Table3!$K10</f>
        <v>1.8429924543324385</v>
      </c>
      <c r="H10" s="198">
        <f>100*Table3!H10/Table3!$K10</f>
        <v>59.880567217615891</v>
      </c>
      <c r="I10" s="71">
        <f>100*Table3!I10/Table3!$K10</f>
        <v>0.36527079743363194</v>
      </c>
      <c r="J10" s="71">
        <f>100*Table3!J10/Table3!$K10</f>
        <v>1.2937659786341398</v>
      </c>
      <c r="L10" s="125"/>
      <c r="M10" s="126"/>
      <c r="P10" s="127"/>
      <c r="Q10" s="127"/>
    </row>
    <row r="11" spans="1:24" ht="12.9" customHeight="1" x14ac:dyDescent="0.25">
      <c r="A11" s="59" t="s">
        <v>135</v>
      </c>
      <c r="B11" s="67">
        <f>100*Table3!B11/Table3!$K11</f>
        <v>0.37667484045797045</v>
      </c>
      <c r="C11" s="67">
        <f>100*Table3!C11/Table3!$K11</f>
        <v>30.234777483203743</v>
      </c>
      <c r="D11" s="67">
        <f>100*Table3!D11/Table3!$K11</f>
        <v>22.09613093035777</v>
      </c>
      <c r="E11" s="199">
        <f>100*Table3!E11/Table3!$K11</f>
        <v>52.70758325401949</v>
      </c>
      <c r="F11" s="67">
        <f>100*Table3!F11/Table3!$K11</f>
        <v>30.074788914603868</v>
      </c>
      <c r="G11" s="67">
        <f>100*Table3!G11/Table3!$K11</f>
        <v>4.6891705345455383</v>
      </c>
      <c r="H11" s="199">
        <f>100*Table3!H11/Table3!$K11</f>
        <v>34.763959449149404</v>
      </c>
      <c r="I11" s="67">
        <f>100*Table3!I11/Table3!$K11</f>
        <v>9.2667828518791637</v>
      </c>
      <c r="J11" s="67">
        <f>100*Table3!J11/Table3!$K11</f>
        <v>3.2616744449519399</v>
      </c>
      <c r="L11" s="125"/>
      <c r="M11" s="126"/>
      <c r="P11" s="127"/>
      <c r="Q11" s="127"/>
    </row>
    <row r="12" spans="1:24" ht="12.9" customHeight="1" x14ac:dyDescent="0.25">
      <c r="A12" s="30" t="s">
        <v>136</v>
      </c>
      <c r="B12" s="71">
        <f>100*Table3!B12/Table3!$K12</f>
        <v>0.21650104013090543</v>
      </c>
      <c r="C12" s="71">
        <f>100*Table3!C12/Table3!$K12</f>
        <v>34.130296466064578</v>
      </c>
      <c r="D12" s="71">
        <f>100*Table3!D12/Table3!$K12</f>
        <v>13.941024297225997</v>
      </c>
      <c r="E12" s="198">
        <f>100*Table3!E12/Table3!$K12</f>
        <v>48.287821803421494</v>
      </c>
      <c r="F12" s="71">
        <f>100*Table3!F12/Table3!$K12</f>
        <v>31.687654815901631</v>
      </c>
      <c r="G12" s="71">
        <f>100*Table3!G12/Table3!$K12</f>
        <v>7.2949333651730726</v>
      </c>
      <c r="H12" s="198">
        <f>100*Table3!H12/Table3!$K12</f>
        <v>38.982588181074703</v>
      </c>
      <c r="I12" s="71">
        <f>100*Table3!I12/Table3!$K12</f>
        <v>9.2026607349941525</v>
      </c>
      <c r="J12" s="71">
        <f>100*Table3!J12/Table3!$K12</f>
        <v>3.5269292805096568</v>
      </c>
      <c r="L12" s="125"/>
      <c r="M12" s="126"/>
      <c r="P12" s="127"/>
      <c r="Q12" s="127"/>
    </row>
    <row r="13" spans="1:24" ht="12.9" customHeight="1" x14ac:dyDescent="0.25">
      <c r="A13" s="59" t="s">
        <v>137</v>
      </c>
      <c r="B13" s="67">
        <f>100*Table3!B13/Table3!$K13</f>
        <v>0.18185501454112202</v>
      </c>
      <c r="C13" s="67">
        <f>100*Table3!C13/Table3!$K13</f>
        <v>29.98148625031331</v>
      </c>
      <c r="D13" s="67">
        <f>100*Table3!D13/Table3!$K13</f>
        <v>16.694512829492897</v>
      </c>
      <c r="E13" s="199">
        <f>100*Table3!E13/Table3!$K13</f>
        <v>46.857854094347331</v>
      </c>
      <c r="F13" s="67">
        <f>100*Table3!F13/Table3!$K13</f>
        <v>31.884371469872235</v>
      </c>
      <c r="G13" s="67">
        <f>100*Table3!G13/Table3!$K13</f>
        <v>7.6080043125500021</v>
      </c>
      <c r="H13" s="199">
        <f>100*Table3!H13/Table3!$K13</f>
        <v>39.492375782422236</v>
      </c>
      <c r="I13" s="67">
        <f>100*Table3!I13/Table3!$K13</f>
        <v>8.2795466328804466</v>
      </c>
      <c r="J13" s="67">
        <f>100*Table3!J13/Table3!$K13</f>
        <v>5.3702234903499884</v>
      </c>
      <c r="L13" s="125"/>
      <c r="M13" s="126"/>
      <c r="P13" s="127"/>
      <c r="Q13" s="127"/>
    </row>
    <row r="14" spans="1:24" ht="12.9" customHeight="1" x14ac:dyDescent="0.25">
      <c r="A14" s="30" t="s">
        <v>138</v>
      </c>
      <c r="B14" s="71">
        <f>100*Table3!B14/Table3!$K14</f>
        <v>0.12624483775310497</v>
      </c>
      <c r="C14" s="71">
        <f>100*Table3!C14/Table3!$K14</f>
        <v>27.487511308991344</v>
      </c>
      <c r="D14" s="71">
        <f>100*Table3!D14/Table3!$K14</f>
        <v>23.54620051838889</v>
      </c>
      <c r="E14" s="198">
        <f>100*Table3!E14/Table3!$K14</f>
        <v>51.159956665133343</v>
      </c>
      <c r="F14" s="71">
        <f>100*Table3!F14/Table3!$K14</f>
        <v>42.341033349006082</v>
      </c>
      <c r="G14" s="71">
        <f>100*Table3!G14/Table3!$K14</f>
        <v>5.4494273788770959</v>
      </c>
      <c r="H14" s="198">
        <f>100*Table3!H14/Table3!$K14</f>
        <v>47.790460727883186</v>
      </c>
      <c r="I14" s="71">
        <f>100*Table3!I14/Table3!$K14</f>
        <v>0.33194966162139977</v>
      </c>
      <c r="J14" s="71">
        <f>100*Table3!J14/Table3!$K14</f>
        <v>0.71763294536207733</v>
      </c>
      <c r="L14" s="125"/>
      <c r="M14" s="126"/>
      <c r="P14" s="127"/>
      <c r="Q14" s="127"/>
    </row>
    <row r="15" spans="1:24" ht="12.9" customHeight="1" x14ac:dyDescent="0.25">
      <c r="A15" s="59" t="s">
        <v>139</v>
      </c>
      <c r="B15" s="67">
        <f>100*Table3!B15/Table3!$K15</f>
        <v>0.28459194139914945</v>
      </c>
      <c r="C15" s="67">
        <f>100*Table3!C15/Table3!$K15</f>
        <v>24.290102206677659</v>
      </c>
      <c r="D15" s="67">
        <f>100*Table3!D15/Table3!$K15</f>
        <v>26.034672945116263</v>
      </c>
      <c r="E15" s="199">
        <f>100*Table3!E15/Table3!$K15</f>
        <v>50.609367093193079</v>
      </c>
      <c r="F15" s="67">
        <f>100*Table3!F15/Table3!$K15</f>
        <v>41.372271169809963</v>
      </c>
      <c r="G15" s="67">
        <f>100*Table3!G15/Table3!$K15</f>
        <v>4.982651005128111</v>
      </c>
      <c r="H15" s="199">
        <f>100*Table3!H15/Table3!$K15</f>
        <v>46.354922174938068</v>
      </c>
      <c r="I15" s="67">
        <f>100*Table3!I15/Table3!$K15</f>
        <v>2.9791367072173465</v>
      </c>
      <c r="J15" s="67">
        <f>100*Table3!J15/Table3!$K15</f>
        <v>5.6574024651510617E-2</v>
      </c>
      <c r="L15" s="125"/>
      <c r="M15" s="126"/>
      <c r="P15" s="127"/>
      <c r="Q15" s="127"/>
    </row>
    <row r="16" spans="1:24" ht="12.9" customHeight="1" x14ac:dyDescent="0.25">
      <c r="A16" s="30" t="s">
        <v>85</v>
      </c>
      <c r="B16" s="71">
        <f>100*Table3!B16/Table3!$K16</f>
        <v>0.41930703932940527</v>
      </c>
      <c r="C16" s="71">
        <f>100*Table3!C16/Table3!$K16</f>
        <v>27.895265964262542</v>
      </c>
      <c r="D16" s="71">
        <f>100*Table3!D16/Table3!$K16</f>
        <v>26.806623631825733</v>
      </c>
      <c r="E16" s="198">
        <f>100*Table3!E16/Table3!$K16</f>
        <v>55.121196635417689</v>
      </c>
      <c r="F16" s="71">
        <f>100*Table3!F16/Table3!$K16</f>
        <v>40.111341103069442</v>
      </c>
      <c r="G16" s="71">
        <f>100*Table3!G16/Table3!$K16</f>
        <v>4.6316197553147216</v>
      </c>
      <c r="H16" s="198">
        <f>100*Table3!H16/Table3!$K16</f>
        <v>44.742960858384158</v>
      </c>
      <c r="I16" s="71">
        <f>100*Table3!I16/Table3!$K16</f>
        <v>2.5802759705142078E-2</v>
      </c>
      <c r="J16" s="71">
        <f>100*Table3!J16/Table3!$K16</f>
        <v>0.11003974649300938</v>
      </c>
      <c r="L16" s="125"/>
      <c r="M16" s="126"/>
      <c r="P16" s="127"/>
      <c r="Q16" s="127"/>
    </row>
    <row r="17" spans="1:17" ht="12.9" customHeight="1" x14ac:dyDescent="0.25">
      <c r="A17" s="59" t="s">
        <v>140</v>
      </c>
      <c r="B17" s="67">
        <f>100*Table3!B17/Table3!$K17</f>
        <v>0.19174132753831341</v>
      </c>
      <c r="C17" s="67">
        <f>100*Table3!C17/Table3!$K17</f>
        <v>25.176131401211407</v>
      </c>
      <c r="D17" s="67">
        <f>100*Table3!D17/Table3!$K17</f>
        <v>20.325301731824592</v>
      </c>
      <c r="E17" s="199">
        <f>100*Table3!E17/Table3!$K17</f>
        <v>45.693174460574305</v>
      </c>
      <c r="F17" s="67">
        <f>100*Table3!F17/Table3!$K17</f>
        <v>48.799826187856524</v>
      </c>
      <c r="G17" s="67">
        <f>100*Table3!G17/Table3!$K17</f>
        <v>3.6675515896649071</v>
      </c>
      <c r="H17" s="199">
        <f>100*Table3!H17/Table3!$K17</f>
        <v>52.467377777521428</v>
      </c>
      <c r="I17" s="67">
        <f>100*Table3!I17/Table3!$K17</f>
        <v>1.1222323324234149</v>
      </c>
      <c r="J17" s="67">
        <f>100*Table3!J17/Table3!$K17</f>
        <v>0.71721542948085037</v>
      </c>
      <c r="L17" s="125"/>
      <c r="M17" s="126"/>
      <c r="P17" s="127"/>
      <c r="Q17" s="127"/>
    </row>
    <row r="18" spans="1:17" ht="12.9" customHeight="1" x14ac:dyDescent="0.25">
      <c r="A18" s="123"/>
      <c r="B18" s="71"/>
      <c r="C18" s="71"/>
      <c r="D18" s="71"/>
      <c r="E18" s="198"/>
      <c r="F18" s="71"/>
      <c r="G18" s="71"/>
      <c r="H18" s="198"/>
      <c r="I18" s="71"/>
      <c r="J18" s="71"/>
    </row>
    <row r="19" spans="1:17" ht="12.9" customHeight="1" x14ac:dyDescent="0.25">
      <c r="A19" s="212" t="s">
        <v>0</v>
      </c>
      <c r="B19" s="67">
        <f>100*Table3!B19/Table3!$K19</f>
        <v>0.23345595655157339</v>
      </c>
      <c r="C19" s="67">
        <f>100*Table3!C19/Table3!$K19</f>
        <v>26.350923710542389</v>
      </c>
      <c r="D19" s="67">
        <f>100*Table3!D19/Table3!$K19</f>
        <v>21.823153935982607</v>
      </c>
      <c r="E19" s="199">
        <f>100*Table3!E19/Table3!$K19</f>
        <v>48.40753360307658</v>
      </c>
      <c r="F19" s="67">
        <f>100*Table3!F19/Table3!$K19</f>
        <v>43.993793678432098</v>
      </c>
      <c r="G19" s="67">
        <f>100*Table3!G19/Table3!$K19</f>
        <v>4.3874754509987319</v>
      </c>
      <c r="H19" s="199">
        <f>100*Table3!H19/Table3!$K19</f>
        <v>48.381269129430819</v>
      </c>
      <c r="I19" s="67">
        <f>100*Table3!I19/Table3!$K19</f>
        <v>2.4868531486051428</v>
      </c>
      <c r="J19" s="67">
        <f>100*Table3!J19/Table3!$K19</f>
        <v>0.72434411888745109</v>
      </c>
    </row>
    <row r="20" spans="1:17" ht="12.9" customHeight="1" x14ac:dyDescent="0.25">
      <c r="A20" s="224" t="s">
        <v>2</v>
      </c>
      <c r="B20" s="71">
        <f>100*Table3!B20/Table3!$K20</f>
        <v>0.29374279295428779</v>
      </c>
      <c r="C20" s="71">
        <f>100*Table3!C20/Table3!$K20</f>
        <v>32.251732594953843</v>
      </c>
      <c r="D20" s="71">
        <f>100*Table3!D20/Table3!$K20</f>
        <v>17.873719466588547</v>
      </c>
      <c r="E20" s="198">
        <f>100*Table3!E20/Table3!$K20</f>
        <v>50.419194854496681</v>
      </c>
      <c r="F20" s="71">
        <f>100*Table3!F20/Table3!$K20</f>
        <v>30.90987100212611</v>
      </c>
      <c r="G20" s="71">
        <f>100*Table3!G20/Table3!$K20</f>
        <v>6.0383377916853958</v>
      </c>
      <c r="H20" s="198">
        <f>100*Table3!H20/Table3!$K20</f>
        <v>36.948208793811503</v>
      </c>
      <c r="I20" s="71">
        <f>100*Table3!I20/Table3!$K20</f>
        <v>9.2335828002309803</v>
      </c>
      <c r="J20" s="71">
        <f>100*Table3!J20/Table3!$K20</f>
        <v>3.3990135514608406</v>
      </c>
    </row>
    <row r="21" spans="1:17" ht="12.9" customHeight="1" x14ac:dyDescent="0.25">
      <c r="A21" s="62"/>
      <c r="B21" s="67"/>
      <c r="C21" s="67"/>
      <c r="D21" s="67"/>
      <c r="E21" s="199"/>
      <c r="F21" s="67"/>
      <c r="G21" s="67"/>
      <c r="H21" s="199"/>
      <c r="I21" s="67"/>
      <c r="J21" s="67"/>
    </row>
    <row r="22" spans="1:17" ht="12.9" customHeight="1" x14ac:dyDescent="0.25">
      <c r="A22" s="65" t="s">
        <v>5</v>
      </c>
      <c r="B22" s="72">
        <f>100*Table3!B22/Table3!$K22</f>
        <v>0.24891385241379599</v>
      </c>
      <c r="C22" s="72">
        <f>100*Table3!C22/Table3!$K22</f>
        <v>27.691519410308331</v>
      </c>
      <c r="D22" s="72">
        <f>100*Table3!D22/Table3!$K22</f>
        <v>21.382984440563128</v>
      </c>
      <c r="E22" s="201">
        <f>100*Table3!E22/Table3!$K22</f>
        <v>49.323417703285251</v>
      </c>
      <c r="F22" s="72">
        <f>100*Table3!F22/Table3!$K22</f>
        <v>39.936298767513073</v>
      </c>
      <c r="G22" s="72">
        <f>100*Table3!G22/Table3!$K22</f>
        <v>4.875745056267875</v>
      </c>
      <c r="H22" s="201">
        <f>100*Table3!H22/Table3!$K22</f>
        <v>44.812043823780954</v>
      </c>
      <c r="I22" s="72">
        <f>100*Table3!I22/Table3!$K22</f>
        <v>4.2173647797920495</v>
      </c>
      <c r="J22" s="72">
        <f>100*Table3!J22/Table3!$K22</f>
        <v>1.6471736931417542</v>
      </c>
    </row>
    <row r="23" spans="1:17" s="81" customFormat="1" ht="12.9" customHeight="1" x14ac:dyDescent="0.25">
      <c r="A23" s="78"/>
      <c r="B23" s="78"/>
      <c r="C23" s="78"/>
      <c r="D23" s="83"/>
      <c r="E23" s="83"/>
      <c r="F23" s="83"/>
      <c r="G23" s="83"/>
      <c r="H23" s="83"/>
      <c r="I23" s="83"/>
      <c r="J23" s="83"/>
    </row>
    <row r="24" spans="1:17" s="81" customFormat="1" ht="12.75" customHeight="1" x14ac:dyDescent="0.25">
      <c r="A24" s="78" t="s">
        <v>8</v>
      </c>
      <c r="B24" s="84"/>
      <c r="C24" s="84"/>
      <c r="D24" s="84"/>
      <c r="E24" s="84"/>
      <c r="F24" s="84"/>
      <c r="G24" s="84"/>
      <c r="H24" s="84"/>
      <c r="I24" s="84"/>
      <c r="J24" s="84"/>
    </row>
    <row r="25" spans="1:17" s="81" customFormat="1" ht="12.75" customHeight="1" x14ac:dyDescent="0.25">
      <c r="A25" s="78"/>
      <c r="B25" s="84"/>
      <c r="C25" s="84"/>
      <c r="D25" s="84"/>
      <c r="E25" s="84"/>
      <c r="F25" s="84"/>
      <c r="G25" s="84"/>
      <c r="H25" s="84"/>
      <c r="I25" s="84"/>
      <c r="J25" s="84"/>
    </row>
    <row r="26" spans="1:17" s="81" customFormat="1" ht="12.75" customHeight="1" x14ac:dyDescent="0.25">
      <c r="A26" s="93" t="s">
        <v>118</v>
      </c>
    </row>
    <row r="27" spans="1:17" s="81" customFormat="1" x14ac:dyDescent="0.25">
      <c r="A27" s="92" t="s">
        <v>116</v>
      </c>
    </row>
    <row r="28" spans="1:17" s="81" customFormat="1" x14ac:dyDescent="0.25">
      <c r="A28" s="92" t="s">
        <v>114</v>
      </c>
    </row>
    <row r="29" spans="1:17" s="81" customFormat="1" x14ac:dyDescent="0.25">
      <c r="A29" s="92" t="s">
        <v>148</v>
      </c>
    </row>
    <row r="30" spans="1:17" s="81" customFormat="1" x14ac:dyDescent="0.25"/>
    <row r="31" spans="1:17" s="81" customFormat="1" x14ac:dyDescent="0.25"/>
    <row r="32" spans="1:17" s="81" customFormat="1" x14ac:dyDescent="0.25"/>
    <row r="33" s="81" customFormat="1" x14ac:dyDescent="0.25"/>
    <row r="34" s="81" customFormat="1" x14ac:dyDescent="0.25"/>
    <row r="35" s="81" customFormat="1" x14ac:dyDescent="0.25"/>
    <row r="36" s="81" customFormat="1" x14ac:dyDescent="0.25"/>
    <row r="37" s="81" customFormat="1" x14ac:dyDescent="0.25"/>
    <row r="38" s="81" customFormat="1" x14ac:dyDescent="0.25"/>
    <row r="39" s="81" customFormat="1" x14ac:dyDescent="0.25"/>
    <row r="40" s="81" customFormat="1" x14ac:dyDescent="0.25"/>
    <row r="41" s="81" customFormat="1" x14ac:dyDescent="0.25"/>
  </sheetData>
  <phoneticPr fontId="3" type="noConversion"/>
  <pageMargins left="0.7" right="0.7" top="0.75" bottom="0.75" header="0.3" footer="0.3"/>
  <pageSetup paperSize="9" scale="70" orientation="landscape" r:id="rId1"/>
  <headerFooter>
    <oddHeader>&amp;L&amp;"Arial,Bold"Quarterly provisional figures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5CEA2-2AAA-4D5F-B3DB-B1F5CDE43C03}">
  <sheetPr codeName="Sheet7">
    <pageSetUpPr fitToPage="1"/>
  </sheetPr>
  <dimension ref="A1:X43"/>
  <sheetViews>
    <sheetView showGridLines="0" zoomScale="85" zoomScaleNormal="85" workbookViewId="0"/>
  </sheetViews>
  <sheetFormatPr defaultRowHeight="13.2" x14ac:dyDescent="0.25"/>
  <cols>
    <col min="1" max="1" width="34.44140625" customWidth="1"/>
    <col min="2" max="12" width="14.44140625" style="2" customWidth="1"/>
    <col min="13" max="20" width="9.109375" style="81" customWidth="1"/>
  </cols>
  <sheetData>
    <row r="1" spans="1:24" x14ac:dyDescent="0.25">
      <c r="A1" s="19" t="s">
        <v>202</v>
      </c>
      <c r="B1" s="19"/>
      <c r="C1" s="19"/>
      <c r="D1" s="19"/>
      <c r="E1" s="19"/>
      <c r="F1" s="19"/>
      <c r="G1" s="19"/>
      <c r="H1" s="31"/>
      <c r="I1" s="31"/>
      <c r="J1" s="22"/>
      <c r="K1" s="22"/>
      <c r="L1" s="22"/>
      <c r="M1" s="84"/>
    </row>
    <row r="2" spans="1:24" x14ac:dyDescent="0.25">
      <c r="A2" s="108" t="s">
        <v>227</v>
      </c>
      <c r="B2" s="19"/>
      <c r="C2" s="19"/>
      <c r="D2" s="19"/>
      <c r="E2" s="19"/>
      <c r="F2" s="19"/>
      <c r="G2" s="19"/>
      <c r="H2" s="31"/>
      <c r="I2" s="31"/>
      <c r="J2" s="22"/>
      <c r="K2" s="22"/>
      <c r="L2" s="22"/>
      <c r="M2" s="84"/>
    </row>
    <row r="3" spans="1:24" x14ac:dyDescent="0.25">
      <c r="A3" s="19"/>
      <c r="B3" s="19"/>
      <c r="C3" s="19"/>
      <c r="D3" s="19"/>
      <c r="E3" s="19"/>
      <c r="F3" s="19"/>
      <c r="G3" s="19"/>
      <c r="H3" s="31"/>
      <c r="I3" s="31"/>
      <c r="J3" s="22"/>
      <c r="K3" s="22"/>
      <c r="L3" s="22"/>
      <c r="M3" s="84"/>
    </row>
    <row r="4" spans="1:24" x14ac:dyDescent="0.25">
      <c r="A4" s="20"/>
      <c r="B4" s="26"/>
      <c r="C4" s="26"/>
      <c r="D4" s="26"/>
      <c r="E4" s="26"/>
      <c r="F4" s="26"/>
      <c r="G4" s="31"/>
      <c r="H4" s="31"/>
      <c r="I4" s="31"/>
      <c r="J4" s="22"/>
      <c r="K4" s="22"/>
      <c r="L4" s="21" t="s">
        <v>55</v>
      </c>
      <c r="M4" s="84"/>
    </row>
    <row r="5" spans="1:24" s="18" customFormat="1" ht="75" customHeight="1" x14ac:dyDescent="0.25">
      <c r="A5" s="63" t="s">
        <v>141</v>
      </c>
      <c r="B5" s="64" t="s">
        <v>13</v>
      </c>
      <c r="C5" s="64" t="s">
        <v>18</v>
      </c>
      <c r="D5" s="64" t="s">
        <v>86</v>
      </c>
      <c r="E5" s="64" t="s">
        <v>32</v>
      </c>
      <c r="F5" s="64" t="s">
        <v>33</v>
      </c>
      <c r="G5" s="64" t="s">
        <v>87</v>
      </c>
      <c r="H5" s="64" t="s">
        <v>88</v>
      </c>
      <c r="I5" s="64" t="s">
        <v>35</v>
      </c>
      <c r="J5" s="64" t="s">
        <v>34</v>
      </c>
      <c r="K5" s="64" t="s">
        <v>146</v>
      </c>
      <c r="L5" s="64" t="s">
        <v>173</v>
      </c>
      <c r="M5" s="178"/>
      <c r="N5" s="82"/>
      <c r="O5" s="82"/>
      <c r="P5" s="82"/>
      <c r="Q5" s="82"/>
      <c r="R5" s="82"/>
      <c r="S5" s="82"/>
      <c r="T5" s="82"/>
    </row>
    <row r="6" spans="1:24" ht="12.9" customHeight="1" x14ac:dyDescent="0.25">
      <c r="A6" s="30"/>
      <c r="B6" s="57"/>
      <c r="C6" s="57"/>
      <c r="D6" s="58"/>
      <c r="E6" s="68"/>
      <c r="F6" s="57"/>
      <c r="G6" s="68"/>
      <c r="H6" s="68"/>
      <c r="I6" s="57"/>
      <c r="J6" s="58"/>
      <c r="K6" s="68"/>
      <c r="L6" s="75"/>
      <c r="M6" s="84"/>
    </row>
    <row r="7" spans="1:24" ht="12.9" customHeight="1" x14ac:dyDescent="0.25">
      <c r="A7" s="55" t="s">
        <v>132</v>
      </c>
      <c r="B7" s="56">
        <v>757.32</v>
      </c>
      <c r="C7" s="119">
        <v>458.28999999999996</v>
      </c>
      <c r="D7" s="119">
        <v>1015.79</v>
      </c>
      <c r="E7" s="119">
        <v>469.45</v>
      </c>
      <c r="F7" s="119">
        <v>5995.9400000000005</v>
      </c>
      <c r="G7" s="119">
        <v>352.93999999999994</v>
      </c>
      <c r="H7" s="119">
        <v>3692.05</v>
      </c>
      <c r="I7" s="119">
        <v>211.36</v>
      </c>
      <c r="J7" s="119">
        <v>1035.48</v>
      </c>
      <c r="K7" s="119">
        <v>275.09000000000003</v>
      </c>
      <c r="L7" s="192">
        <f>SUM(B7:K7)</f>
        <v>14263.710000000003</v>
      </c>
      <c r="M7" s="120"/>
    </row>
    <row r="8" spans="1:24" ht="12.9" customHeight="1" x14ac:dyDescent="0.25">
      <c r="A8" s="123" t="s">
        <v>133</v>
      </c>
      <c r="B8" s="124">
        <v>834.72</v>
      </c>
      <c r="C8" s="124">
        <v>373.85</v>
      </c>
      <c r="D8" s="124">
        <v>1907.31</v>
      </c>
      <c r="E8" s="124">
        <v>390.12</v>
      </c>
      <c r="F8" s="124">
        <v>5715</v>
      </c>
      <c r="G8" s="124">
        <v>292.35999999999996</v>
      </c>
      <c r="H8" s="124">
        <v>522.4</v>
      </c>
      <c r="I8" s="124">
        <v>89.88</v>
      </c>
      <c r="J8" s="124">
        <v>1003.42</v>
      </c>
      <c r="K8" s="124">
        <v>557.73</v>
      </c>
      <c r="L8" s="193">
        <f t="shared" ref="L8:L17" si="0">SUM(B8:K8)</f>
        <v>11686.789999999999</v>
      </c>
      <c r="M8" s="120"/>
      <c r="U8" s="6"/>
      <c r="V8" s="6"/>
      <c r="W8" s="6"/>
      <c r="X8" s="6"/>
    </row>
    <row r="9" spans="1:24" ht="12.9" customHeight="1" x14ac:dyDescent="0.25">
      <c r="A9" s="55" t="s">
        <v>134</v>
      </c>
      <c r="B9" s="119">
        <v>331.27000000000004</v>
      </c>
      <c r="C9" s="119">
        <v>508.95000000000005</v>
      </c>
      <c r="D9" s="119">
        <v>2553.5700000000002</v>
      </c>
      <c r="E9" s="119">
        <v>880.49999999999989</v>
      </c>
      <c r="F9" s="119">
        <v>6009.1100000000006</v>
      </c>
      <c r="G9" s="119">
        <v>431.92999999999995</v>
      </c>
      <c r="H9" s="119">
        <v>740.24</v>
      </c>
      <c r="I9" s="119">
        <v>106.26</v>
      </c>
      <c r="J9" s="119">
        <v>804.87</v>
      </c>
      <c r="K9" s="119">
        <v>864.9</v>
      </c>
      <c r="L9" s="192">
        <f t="shared" si="0"/>
        <v>13231.600000000002</v>
      </c>
      <c r="M9" s="120"/>
      <c r="U9" s="6"/>
      <c r="V9" s="6"/>
      <c r="W9" s="6"/>
      <c r="X9" s="6"/>
    </row>
    <row r="10" spans="1:24" ht="12.9" customHeight="1" x14ac:dyDescent="0.25">
      <c r="A10" s="123" t="s">
        <v>1</v>
      </c>
      <c r="B10" s="124">
        <v>991.78</v>
      </c>
      <c r="C10" s="124">
        <v>475.06500000000005</v>
      </c>
      <c r="D10" s="124">
        <v>2284.1999999999998</v>
      </c>
      <c r="E10" s="124">
        <v>500.12999999999994</v>
      </c>
      <c r="F10" s="124">
        <v>6331.49</v>
      </c>
      <c r="G10" s="124">
        <v>362.63299999999998</v>
      </c>
      <c r="H10" s="124">
        <v>51.18</v>
      </c>
      <c r="I10" s="124">
        <v>61.01</v>
      </c>
      <c r="J10" s="124">
        <v>1297.98</v>
      </c>
      <c r="K10" s="124">
        <v>625.18799999999999</v>
      </c>
      <c r="L10" s="193">
        <f t="shared" si="0"/>
        <v>12980.656000000001</v>
      </c>
      <c r="M10" s="120"/>
      <c r="U10" s="6"/>
      <c r="V10" s="6"/>
      <c r="W10" s="6"/>
      <c r="X10" s="6"/>
    </row>
    <row r="11" spans="1:24" ht="12.9" customHeight="1" x14ac:dyDescent="0.25">
      <c r="A11" s="55" t="s">
        <v>135</v>
      </c>
      <c r="B11" s="119">
        <v>566.08000000000004</v>
      </c>
      <c r="C11" s="119">
        <v>393.76</v>
      </c>
      <c r="D11" s="119">
        <v>1409.04</v>
      </c>
      <c r="E11" s="119">
        <v>450.8</v>
      </c>
      <c r="F11" s="119">
        <v>4329.7700000000004</v>
      </c>
      <c r="G11" s="119">
        <v>254.06</v>
      </c>
      <c r="H11" s="119">
        <v>1137.25</v>
      </c>
      <c r="I11" s="119">
        <v>49.029999999999994</v>
      </c>
      <c r="J11" s="119">
        <v>672.79</v>
      </c>
      <c r="K11" s="119">
        <v>490.74</v>
      </c>
      <c r="L11" s="192">
        <f t="shared" si="0"/>
        <v>9753.3200000000015</v>
      </c>
      <c r="M11" s="120"/>
      <c r="U11" s="6"/>
      <c r="V11" s="6"/>
      <c r="W11" s="6"/>
      <c r="X11" s="6"/>
    </row>
    <row r="12" spans="1:24" ht="12.9" customHeight="1" x14ac:dyDescent="0.25">
      <c r="A12" s="123" t="s">
        <v>136</v>
      </c>
      <c r="B12" s="124">
        <v>747.08999999999992</v>
      </c>
      <c r="C12" s="124">
        <v>445.72999999999996</v>
      </c>
      <c r="D12" s="124">
        <v>1454.8600000000001</v>
      </c>
      <c r="E12" s="124">
        <v>676.11</v>
      </c>
      <c r="F12" s="124">
        <v>2933.01</v>
      </c>
      <c r="G12" s="124">
        <v>309.78999999999996</v>
      </c>
      <c r="H12" s="124">
        <v>1208.81</v>
      </c>
      <c r="I12" s="124">
        <v>55.307999999999993</v>
      </c>
      <c r="J12" s="124">
        <v>800.74</v>
      </c>
      <c r="K12" s="124">
        <v>1072.1899999999998</v>
      </c>
      <c r="L12" s="193">
        <f t="shared" si="0"/>
        <v>9703.6380000000026</v>
      </c>
      <c r="M12" s="120"/>
      <c r="U12" s="6"/>
      <c r="V12" s="6"/>
      <c r="W12" s="6"/>
      <c r="X12" s="6"/>
    </row>
    <row r="13" spans="1:24" ht="12.9" customHeight="1" x14ac:dyDescent="0.25">
      <c r="A13" s="55" t="s">
        <v>137</v>
      </c>
      <c r="B13" s="119">
        <v>584.52199999999993</v>
      </c>
      <c r="C13" s="119">
        <v>487.18</v>
      </c>
      <c r="D13" s="119">
        <v>1145.54</v>
      </c>
      <c r="E13" s="119">
        <v>517.86</v>
      </c>
      <c r="F13" s="119">
        <v>2431.08</v>
      </c>
      <c r="G13" s="119">
        <v>237.89400000000001</v>
      </c>
      <c r="H13" s="119">
        <v>346.28</v>
      </c>
      <c r="I13" s="119">
        <v>73.874999999999986</v>
      </c>
      <c r="J13" s="119">
        <v>512.46</v>
      </c>
      <c r="K13" s="119">
        <v>766.98900000000003</v>
      </c>
      <c r="L13" s="192">
        <f t="shared" si="0"/>
        <v>7103.68</v>
      </c>
      <c r="M13" s="120"/>
      <c r="U13" s="6"/>
      <c r="V13" s="6"/>
      <c r="W13" s="6"/>
      <c r="X13" s="6"/>
    </row>
    <row r="14" spans="1:24" ht="12.9" customHeight="1" x14ac:dyDescent="0.25">
      <c r="A14" s="123" t="s">
        <v>138</v>
      </c>
      <c r="B14" s="124">
        <v>480.87</v>
      </c>
      <c r="C14" s="124">
        <v>300.47000000000003</v>
      </c>
      <c r="D14" s="124">
        <v>1190.9459999999999</v>
      </c>
      <c r="E14" s="124">
        <v>312.47000000000003</v>
      </c>
      <c r="F14" s="124">
        <v>4442.6100000000006</v>
      </c>
      <c r="G14" s="124">
        <v>252.09</v>
      </c>
      <c r="H14" s="124">
        <v>1045.9000000000001</v>
      </c>
      <c r="I14" s="124">
        <v>55.34</v>
      </c>
      <c r="J14" s="124">
        <v>665.92</v>
      </c>
      <c r="K14" s="124">
        <v>365.82</v>
      </c>
      <c r="L14" s="193">
        <f t="shared" si="0"/>
        <v>9112.4360000000015</v>
      </c>
      <c r="M14" s="120"/>
      <c r="U14" s="6"/>
      <c r="V14" s="6"/>
      <c r="W14" s="6"/>
      <c r="X14" s="6"/>
    </row>
    <row r="15" spans="1:24" ht="12.9" customHeight="1" x14ac:dyDescent="0.25">
      <c r="A15" s="55" t="s">
        <v>139</v>
      </c>
      <c r="B15" s="119">
        <v>652.66999999999996</v>
      </c>
      <c r="C15" s="119">
        <v>350.24800000000005</v>
      </c>
      <c r="D15" s="119">
        <v>935.98</v>
      </c>
      <c r="E15" s="119">
        <v>457.42</v>
      </c>
      <c r="F15" s="119">
        <v>4658.78</v>
      </c>
      <c r="G15" s="119">
        <v>340.37</v>
      </c>
      <c r="H15" s="119">
        <v>578.06999999999994</v>
      </c>
      <c r="I15" s="119">
        <v>59.45</v>
      </c>
      <c r="J15" s="119">
        <v>582.02</v>
      </c>
      <c r="K15" s="119">
        <v>143.94</v>
      </c>
      <c r="L15" s="192">
        <f t="shared" si="0"/>
        <v>8758.9480000000003</v>
      </c>
      <c r="M15" s="120"/>
      <c r="U15" s="6"/>
      <c r="V15" s="6"/>
      <c r="W15" s="6"/>
      <c r="X15" s="6"/>
    </row>
    <row r="16" spans="1:24" ht="12.9" customHeight="1" x14ac:dyDescent="0.25">
      <c r="A16" s="123" t="s">
        <v>85</v>
      </c>
      <c r="B16" s="124">
        <v>574.78</v>
      </c>
      <c r="C16" s="124">
        <v>424.9</v>
      </c>
      <c r="D16" s="124">
        <v>1669.87</v>
      </c>
      <c r="E16" s="124">
        <v>455.72999999999996</v>
      </c>
      <c r="F16" s="124">
        <v>5495.8089999999993</v>
      </c>
      <c r="G16" s="124">
        <v>317.77100000000002</v>
      </c>
      <c r="H16" s="124">
        <v>823.14</v>
      </c>
      <c r="I16" s="124">
        <v>120.215</v>
      </c>
      <c r="J16" s="124">
        <v>692.72</v>
      </c>
      <c r="K16" s="124">
        <v>415.72799999999995</v>
      </c>
      <c r="L16" s="193">
        <f t="shared" si="0"/>
        <v>10990.662999999999</v>
      </c>
      <c r="M16" s="120"/>
      <c r="U16" s="6"/>
      <c r="V16" s="6"/>
      <c r="W16" s="6"/>
      <c r="X16" s="6"/>
    </row>
    <row r="17" spans="1:24" ht="12.9" customHeight="1" x14ac:dyDescent="0.25">
      <c r="A17" s="55" t="s">
        <v>140</v>
      </c>
      <c r="B17" s="119">
        <v>485.57</v>
      </c>
      <c r="C17" s="119">
        <v>347.90999999999997</v>
      </c>
      <c r="D17" s="119">
        <v>2196.06</v>
      </c>
      <c r="E17" s="119">
        <v>509.72</v>
      </c>
      <c r="F17" s="119">
        <v>4243.6899999999996</v>
      </c>
      <c r="G17" s="119">
        <v>297.87</v>
      </c>
      <c r="H17" s="119">
        <v>284.60000000000002</v>
      </c>
      <c r="I17" s="119">
        <v>68.349999999999994</v>
      </c>
      <c r="J17" s="119">
        <v>732.8</v>
      </c>
      <c r="K17" s="119">
        <v>618.13</v>
      </c>
      <c r="L17" s="192">
        <f t="shared" si="0"/>
        <v>9784.6999999999989</v>
      </c>
      <c r="M17" s="120"/>
      <c r="U17" s="6"/>
      <c r="V17" s="6"/>
      <c r="W17" s="6"/>
      <c r="X17" s="6"/>
    </row>
    <row r="18" spans="1:24" ht="12.9" customHeight="1" x14ac:dyDescent="0.25">
      <c r="A18" s="123"/>
      <c r="B18" s="124"/>
      <c r="C18" s="124"/>
      <c r="D18" s="124"/>
      <c r="E18" s="124"/>
      <c r="F18" s="124"/>
      <c r="G18" s="124"/>
      <c r="H18" s="124"/>
      <c r="I18" s="124"/>
      <c r="J18" s="124"/>
      <c r="K18" s="124"/>
      <c r="L18" s="193"/>
      <c r="M18" s="84"/>
      <c r="U18" s="6"/>
      <c r="V18" s="6"/>
      <c r="W18" s="6"/>
      <c r="X18" s="6"/>
    </row>
    <row r="19" spans="1:24" ht="12.9" customHeight="1" x14ac:dyDescent="0.25">
      <c r="A19" s="59" t="s">
        <v>0</v>
      </c>
      <c r="B19" s="61">
        <f>B7+B8+B10+B14+B15+B17</f>
        <v>4202.9299999999994</v>
      </c>
      <c r="C19" s="61">
        <f t="shared" ref="C19:J19" si="1">C7+C8+C10+C14+C15+C17</f>
        <v>2305.8330000000001</v>
      </c>
      <c r="D19" s="61">
        <f t="shared" si="1"/>
        <v>9530.2859999999982</v>
      </c>
      <c r="E19" s="61">
        <f t="shared" si="1"/>
        <v>2639.3099999999995</v>
      </c>
      <c r="F19" s="61">
        <f t="shared" si="1"/>
        <v>31387.51</v>
      </c>
      <c r="G19" s="61">
        <f t="shared" si="1"/>
        <v>1898.2629999999999</v>
      </c>
      <c r="H19" s="61">
        <f t="shared" si="1"/>
        <v>6174.2000000000007</v>
      </c>
      <c r="I19" s="61">
        <f t="shared" si="1"/>
        <v>545.39</v>
      </c>
      <c r="J19" s="61">
        <f t="shared" si="1"/>
        <v>5317.62</v>
      </c>
      <c r="K19" s="61">
        <f>K7+K8+K10+K14+K15+K17</f>
        <v>2585.8980000000001</v>
      </c>
      <c r="L19" s="188">
        <f>L7+L8+L10+L14+L15+L17</f>
        <v>66587.240000000005</v>
      </c>
      <c r="M19" s="84"/>
      <c r="U19" s="6"/>
      <c r="V19" s="6"/>
      <c r="W19" s="6"/>
      <c r="X19" s="6"/>
    </row>
    <row r="20" spans="1:24" ht="12.9" customHeight="1" x14ac:dyDescent="0.25">
      <c r="A20" s="32" t="s">
        <v>2</v>
      </c>
      <c r="B20" s="33">
        <f>B11+B12</f>
        <v>1313.17</v>
      </c>
      <c r="C20" s="33">
        <f t="shared" ref="C20:K20" si="2">C11+C12</f>
        <v>839.49</v>
      </c>
      <c r="D20" s="33">
        <f t="shared" si="2"/>
        <v>2863.9</v>
      </c>
      <c r="E20" s="33">
        <f t="shared" si="2"/>
        <v>1126.9100000000001</v>
      </c>
      <c r="F20" s="33">
        <f t="shared" si="2"/>
        <v>7262.7800000000007</v>
      </c>
      <c r="G20" s="33">
        <f t="shared" si="2"/>
        <v>563.84999999999991</v>
      </c>
      <c r="H20" s="33">
        <f t="shared" si="2"/>
        <v>2346.06</v>
      </c>
      <c r="I20" s="33">
        <f t="shared" si="2"/>
        <v>104.33799999999999</v>
      </c>
      <c r="J20" s="33">
        <f t="shared" si="2"/>
        <v>1473.53</v>
      </c>
      <c r="K20" s="33">
        <f t="shared" si="2"/>
        <v>1562.9299999999998</v>
      </c>
      <c r="L20" s="189">
        <f>L11+L12</f>
        <v>19456.958000000006</v>
      </c>
      <c r="M20" s="84"/>
      <c r="U20" s="6"/>
      <c r="V20" s="6"/>
      <c r="W20" s="6"/>
      <c r="X20" s="6"/>
    </row>
    <row r="21" spans="1:24" ht="12.9" customHeight="1" x14ac:dyDescent="0.25">
      <c r="A21" s="62"/>
      <c r="B21" s="60"/>
      <c r="C21" s="60"/>
      <c r="D21" s="60"/>
      <c r="E21" s="60"/>
      <c r="F21" s="60"/>
      <c r="G21" s="60"/>
      <c r="H21" s="60"/>
      <c r="I21" s="60"/>
      <c r="J21" s="60"/>
      <c r="K21" s="60"/>
      <c r="L21" s="188"/>
      <c r="M21" s="84"/>
      <c r="U21" s="6"/>
      <c r="V21" s="6"/>
      <c r="W21" s="6"/>
      <c r="X21" s="6"/>
    </row>
    <row r="22" spans="1:24" ht="12.9" customHeight="1" x14ac:dyDescent="0.25">
      <c r="A22" s="65" t="s">
        <v>5</v>
      </c>
      <c r="B22" s="66">
        <f>SUM(B7:B17)</f>
        <v>7006.6719999999996</v>
      </c>
      <c r="C22" s="66">
        <f t="shared" ref="C22:K22" si="3">SUM(C7:C17)</f>
        <v>4566.3530000000001</v>
      </c>
      <c r="D22" s="66">
        <f t="shared" si="3"/>
        <v>17763.166000000001</v>
      </c>
      <c r="E22" s="66">
        <f t="shared" si="3"/>
        <v>5620.31</v>
      </c>
      <c r="F22" s="66">
        <f t="shared" si="3"/>
        <v>52586.289000000004</v>
      </c>
      <c r="G22" s="66">
        <f t="shared" si="3"/>
        <v>3449.7080000000001</v>
      </c>
      <c r="H22" s="66">
        <f t="shared" si="3"/>
        <v>10429.92</v>
      </c>
      <c r="I22" s="66">
        <f t="shared" si="3"/>
        <v>950.07800000000009</v>
      </c>
      <c r="J22" s="66">
        <f t="shared" si="3"/>
        <v>8801.2000000000007</v>
      </c>
      <c r="K22" s="66">
        <f t="shared" si="3"/>
        <v>6196.4449999999988</v>
      </c>
      <c r="L22" s="190">
        <f>SUM(L7:L17)</f>
        <v>117370.141</v>
      </c>
      <c r="M22" s="84"/>
      <c r="U22" s="6"/>
      <c r="V22" s="6"/>
      <c r="W22" s="6"/>
      <c r="X22" s="6"/>
    </row>
    <row r="23" spans="1:24" s="76" customFormat="1" x14ac:dyDescent="0.25">
      <c r="A23" s="78"/>
      <c r="B23" s="78"/>
      <c r="C23" s="91"/>
      <c r="D23" s="77"/>
      <c r="E23" s="77"/>
      <c r="F23" s="77"/>
      <c r="G23" s="77"/>
      <c r="H23" s="78"/>
      <c r="I23" s="78"/>
      <c r="J23" s="91"/>
      <c r="K23" s="77"/>
      <c r="L23" s="77"/>
      <c r="M23" s="81"/>
      <c r="N23" s="81"/>
      <c r="O23" s="81"/>
      <c r="P23" s="81"/>
      <c r="Q23" s="81"/>
      <c r="R23" s="81"/>
      <c r="S23" s="81"/>
      <c r="T23" s="81"/>
    </row>
    <row r="24" spans="1:24" s="76" customFormat="1" x14ac:dyDescent="0.25">
      <c r="A24" s="78" t="s">
        <v>8</v>
      </c>
      <c r="B24" s="84"/>
      <c r="C24" s="84"/>
      <c r="D24" s="84"/>
      <c r="E24" s="84"/>
      <c r="F24" s="84"/>
      <c r="G24" s="84"/>
      <c r="H24" s="84"/>
      <c r="I24" s="84"/>
      <c r="J24" s="84"/>
      <c r="K24" s="84"/>
      <c r="L24" s="84"/>
      <c r="M24" s="84"/>
      <c r="N24" s="81"/>
      <c r="O24" s="81"/>
      <c r="P24" s="81"/>
      <c r="Q24" s="81"/>
      <c r="R24" s="81"/>
      <c r="S24" s="81"/>
      <c r="T24" s="81"/>
    </row>
    <row r="25" spans="1:24" s="76" customFormat="1" x14ac:dyDescent="0.25">
      <c r="A25" s="78"/>
      <c r="B25" s="84"/>
      <c r="C25" s="84"/>
      <c r="D25" s="84"/>
      <c r="E25" s="84"/>
      <c r="F25" s="84"/>
      <c r="G25" s="84"/>
      <c r="H25" s="84"/>
      <c r="I25" s="84"/>
      <c r="J25" s="84"/>
      <c r="K25" s="84"/>
      <c r="L25" s="84"/>
      <c r="M25" s="84"/>
      <c r="N25" s="81"/>
      <c r="O25" s="81"/>
      <c r="P25" s="81"/>
      <c r="Q25" s="81"/>
      <c r="R25" s="81"/>
      <c r="S25" s="81"/>
      <c r="T25" s="81"/>
    </row>
    <row r="26" spans="1:24" s="76" customFormat="1" x14ac:dyDescent="0.25">
      <c r="A26" s="94" t="s">
        <v>119</v>
      </c>
      <c r="B26" s="81"/>
      <c r="C26" s="81"/>
      <c r="D26" s="81"/>
      <c r="E26" s="81"/>
      <c r="F26" s="81"/>
      <c r="G26" s="81"/>
      <c r="H26" s="81"/>
      <c r="I26" s="81"/>
      <c r="J26" s="81"/>
      <c r="K26" s="81"/>
      <c r="L26" s="81"/>
      <c r="M26" s="84"/>
      <c r="N26" s="81"/>
      <c r="O26" s="81"/>
      <c r="P26" s="81"/>
      <c r="Q26" s="81"/>
      <c r="R26" s="81"/>
      <c r="S26" s="81"/>
      <c r="T26" s="81"/>
    </row>
    <row r="27" spans="1:24" s="76" customFormat="1" x14ac:dyDescent="0.25">
      <c r="A27" s="94" t="s">
        <v>120</v>
      </c>
      <c r="B27" s="81"/>
      <c r="C27" s="81"/>
      <c r="D27" s="81"/>
      <c r="E27" s="81"/>
      <c r="F27" s="81"/>
      <c r="G27" s="81"/>
      <c r="H27" s="81"/>
      <c r="I27" s="81"/>
      <c r="J27" s="81"/>
      <c r="K27" s="81"/>
      <c r="L27" s="81"/>
      <c r="M27" s="84"/>
      <c r="N27" s="81"/>
      <c r="O27" s="81"/>
      <c r="P27" s="81"/>
      <c r="Q27" s="81"/>
      <c r="R27" s="81"/>
      <c r="S27" s="81"/>
      <c r="T27" s="81"/>
    </row>
    <row r="28" spans="1:24" s="76" customFormat="1" x14ac:dyDescent="0.25">
      <c r="A28" s="81"/>
      <c r="B28" s="81"/>
      <c r="C28" s="81"/>
      <c r="D28" s="81"/>
      <c r="E28" s="81"/>
      <c r="F28" s="81"/>
      <c r="G28" s="81"/>
      <c r="H28" s="81"/>
      <c r="I28" s="81"/>
      <c r="J28" s="81"/>
      <c r="K28" s="81"/>
      <c r="L28" s="110"/>
      <c r="M28" s="81"/>
      <c r="N28" s="81"/>
      <c r="O28" s="81"/>
      <c r="P28" s="81"/>
      <c r="Q28" s="81"/>
      <c r="R28" s="81"/>
      <c r="S28" s="81"/>
      <c r="T28" s="81"/>
    </row>
    <row r="29" spans="1:24" s="76" customFormat="1" x14ac:dyDescent="0.25">
      <c r="A29" s="81"/>
      <c r="B29" s="6"/>
      <c r="C29" s="6"/>
      <c r="D29" s="6"/>
      <c r="E29" s="6"/>
      <c r="F29" s="6"/>
      <c r="G29" s="6"/>
      <c r="H29" s="6"/>
      <c r="I29" s="6"/>
      <c r="J29" s="6"/>
      <c r="K29" s="6"/>
      <c r="L29" s="6"/>
      <c r="M29" s="84"/>
      <c r="N29" s="81"/>
      <c r="O29" s="81"/>
      <c r="P29" s="81"/>
      <c r="Q29" s="81"/>
      <c r="R29" s="81"/>
      <c r="S29" s="81"/>
      <c r="T29" s="81"/>
    </row>
    <row r="30" spans="1:24" s="76" customFormat="1" x14ac:dyDescent="0.25">
      <c r="A30" s="81"/>
      <c r="B30" s="75"/>
      <c r="C30" s="75"/>
      <c r="D30" s="75"/>
      <c r="E30" s="75"/>
      <c r="F30" s="75"/>
      <c r="G30" s="75"/>
      <c r="H30" s="75"/>
      <c r="I30" s="75"/>
      <c r="J30" s="75"/>
      <c r="K30" s="75"/>
      <c r="L30" s="75"/>
      <c r="M30" s="81"/>
      <c r="N30" s="81"/>
      <c r="O30" s="81"/>
      <c r="P30" s="81"/>
      <c r="Q30" s="81"/>
      <c r="R30" s="81"/>
      <c r="S30" s="81"/>
      <c r="T30" s="81"/>
    </row>
    <row r="31" spans="1:24" s="76" customFormat="1" x14ac:dyDescent="0.25">
      <c r="A31" s="81"/>
      <c r="B31" s="95"/>
      <c r="C31" s="95"/>
      <c r="D31" s="95"/>
      <c r="E31" s="95"/>
      <c r="F31" s="95"/>
      <c r="G31" s="95"/>
      <c r="H31" s="95"/>
      <c r="I31" s="95"/>
      <c r="J31" s="95"/>
      <c r="K31" s="95"/>
      <c r="L31" s="95"/>
      <c r="M31" s="81"/>
      <c r="N31" s="81"/>
      <c r="O31" s="81"/>
      <c r="P31" s="81"/>
      <c r="Q31" s="81"/>
      <c r="R31" s="81"/>
      <c r="S31" s="81"/>
      <c r="T31" s="81"/>
    </row>
    <row r="32" spans="1:24" s="76" customFormat="1" x14ac:dyDescent="0.25">
      <c r="A32" s="81"/>
      <c r="B32" s="95"/>
      <c r="C32" s="95"/>
      <c r="D32" s="95"/>
      <c r="E32" s="95"/>
      <c r="F32" s="95"/>
      <c r="G32" s="95"/>
      <c r="H32" s="95"/>
      <c r="I32" s="95"/>
      <c r="J32" s="95"/>
      <c r="K32" s="95"/>
      <c r="L32" s="95"/>
      <c r="M32" s="81"/>
      <c r="N32" s="81"/>
      <c r="O32" s="81"/>
      <c r="P32" s="81"/>
      <c r="Q32" s="81"/>
      <c r="R32" s="81"/>
      <c r="S32" s="81"/>
      <c r="T32" s="81"/>
    </row>
    <row r="33" spans="1:20" s="76" customFormat="1" x14ac:dyDescent="0.25">
      <c r="A33" s="81"/>
      <c r="B33" s="95"/>
      <c r="C33" s="95"/>
      <c r="D33" s="95"/>
      <c r="E33" s="95"/>
      <c r="F33" s="95"/>
      <c r="G33" s="95"/>
      <c r="H33" s="95"/>
      <c r="I33" s="95"/>
      <c r="J33" s="95"/>
      <c r="K33" s="95"/>
      <c r="L33" s="95"/>
      <c r="M33" s="81"/>
      <c r="N33" s="81"/>
      <c r="O33" s="81"/>
      <c r="P33" s="81"/>
      <c r="Q33" s="81"/>
      <c r="R33" s="81"/>
      <c r="S33" s="81"/>
      <c r="T33" s="81"/>
    </row>
    <row r="34" spans="1:20" s="76" customFormat="1" x14ac:dyDescent="0.25">
      <c r="B34" s="95"/>
      <c r="C34" s="95"/>
      <c r="D34" s="95"/>
      <c r="E34" s="95"/>
      <c r="F34" s="95"/>
      <c r="G34" s="95"/>
      <c r="H34" s="95"/>
      <c r="I34" s="95"/>
      <c r="J34" s="95"/>
      <c r="K34" s="95"/>
      <c r="L34" s="95"/>
      <c r="M34" s="81"/>
      <c r="N34" s="81"/>
      <c r="O34" s="81"/>
      <c r="P34" s="81"/>
      <c r="Q34" s="81"/>
      <c r="R34" s="81"/>
      <c r="S34" s="81"/>
      <c r="T34" s="81"/>
    </row>
    <row r="35" spans="1:20" s="76" customFormat="1" x14ac:dyDescent="0.25">
      <c r="B35" s="95"/>
      <c r="C35" s="95"/>
      <c r="D35" s="95"/>
      <c r="E35" s="95"/>
      <c r="F35" s="95"/>
      <c r="G35" s="95"/>
      <c r="H35" s="95"/>
      <c r="I35" s="95"/>
      <c r="J35" s="95"/>
      <c r="K35" s="95"/>
      <c r="L35" s="95"/>
      <c r="M35" s="81"/>
      <c r="N35" s="81"/>
      <c r="O35" s="81"/>
      <c r="P35" s="81"/>
      <c r="Q35" s="81"/>
      <c r="R35" s="81"/>
      <c r="S35" s="81"/>
      <c r="T35" s="81"/>
    </row>
    <row r="36" spans="1:20" s="76" customFormat="1" x14ac:dyDescent="0.25">
      <c r="B36" s="95"/>
      <c r="C36" s="95"/>
      <c r="D36" s="95"/>
      <c r="E36" s="95"/>
      <c r="F36" s="95"/>
      <c r="G36" s="95"/>
      <c r="H36" s="95"/>
      <c r="I36" s="95"/>
      <c r="J36" s="95"/>
      <c r="K36" s="95"/>
      <c r="L36" s="95"/>
      <c r="M36" s="81"/>
      <c r="N36" s="81"/>
      <c r="O36" s="81"/>
      <c r="P36" s="81"/>
      <c r="Q36" s="81"/>
      <c r="R36" s="81"/>
      <c r="S36" s="81"/>
      <c r="T36" s="81"/>
    </row>
    <row r="37" spans="1:20" s="76" customFormat="1" x14ac:dyDescent="0.25">
      <c r="B37" s="95"/>
      <c r="C37" s="95"/>
      <c r="D37" s="95"/>
      <c r="E37" s="95"/>
      <c r="F37" s="95"/>
      <c r="G37" s="95"/>
      <c r="H37" s="95"/>
      <c r="I37" s="95"/>
      <c r="J37" s="95"/>
      <c r="K37" s="95"/>
      <c r="L37" s="95"/>
      <c r="M37" s="81"/>
      <c r="N37" s="81"/>
      <c r="O37" s="81"/>
      <c r="P37" s="81"/>
      <c r="Q37" s="81"/>
      <c r="R37" s="81"/>
      <c r="S37" s="81"/>
      <c r="T37" s="81"/>
    </row>
    <row r="38" spans="1:20" s="76" customFormat="1" x14ac:dyDescent="0.25">
      <c r="B38" s="95"/>
      <c r="C38" s="95"/>
      <c r="D38" s="95"/>
      <c r="E38" s="95"/>
      <c r="F38" s="95"/>
      <c r="G38" s="95"/>
      <c r="H38" s="95"/>
      <c r="I38" s="95"/>
      <c r="J38" s="95"/>
      <c r="K38" s="95"/>
      <c r="L38" s="95"/>
      <c r="M38" s="81"/>
      <c r="N38" s="81"/>
      <c r="O38" s="81"/>
      <c r="P38" s="81"/>
      <c r="Q38" s="81"/>
      <c r="R38" s="81"/>
      <c r="S38" s="81"/>
      <c r="T38" s="81"/>
    </row>
    <row r="39" spans="1:20" s="76" customFormat="1" x14ac:dyDescent="0.25">
      <c r="B39" s="95"/>
      <c r="C39" s="95"/>
      <c r="D39" s="95"/>
      <c r="E39" s="95"/>
      <c r="F39" s="95"/>
      <c r="G39" s="95"/>
      <c r="H39" s="95"/>
      <c r="I39" s="95"/>
      <c r="J39" s="95"/>
      <c r="K39" s="95"/>
      <c r="L39" s="95"/>
      <c r="M39" s="81"/>
      <c r="N39" s="81"/>
      <c r="O39" s="81"/>
      <c r="P39" s="81"/>
      <c r="Q39" s="81"/>
      <c r="R39" s="81"/>
      <c r="S39" s="81"/>
      <c r="T39" s="81"/>
    </row>
    <row r="40" spans="1:20" s="76" customFormat="1" x14ac:dyDescent="0.25">
      <c r="B40" s="95"/>
      <c r="C40" s="95"/>
      <c r="D40" s="95"/>
      <c r="E40" s="95"/>
      <c r="F40" s="95"/>
      <c r="G40" s="95"/>
      <c r="H40" s="95"/>
      <c r="I40" s="95"/>
      <c r="J40" s="95"/>
      <c r="K40" s="95"/>
      <c r="L40" s="95"/>
      <c r="M40" s="81"/>
      <c r="N40" s="81"/>
      <c r="O40" s="81"/>
      <c r="P40" s="81"/>
      <c r="Q40" s="81"/>
      <c r="R40" s="81"/>
      <c r="S40" s="81"/>
      <c r="T40" s="81"/>
    </row>
    <row r="41" spans="1:20" s="76" customFormat="1" x14ac:dyDescent="0.25">
      <c r="B41" s="95"/>
      <c r="C41" s="95"/>
      <c r="D41" s="95"/>
      <c r="E41" s="95"/>
      <c r="F41" s="95"/>
      <c r="G41" s="95"/>
      <c r="H41" s="95"/>
      <c r="I41" s="95"/>
      <c r="J41" s="95"/>
      <c r="K41" s="95"/>
      <c r="L41" s="95"/>
      <c r="M41" s="81"/>
      <c r="N41" s="81"/>
      <c r="O41" s="81"/>
      <c r="P41" s="81"/>
      <c r="Q41" s="81"/>
      <c r="R41" s="81"/>
      <c r="S41" s="81"/>
      <c r="T41" s="81"/>
    </row>
    <row r="42" spans="1:20" s="76" customFormat="1" x14ac:dyDescent="0.25">
      <c r="B42" s="95"/>
      <c r="C42" s="95"/>
      <c r="D42" s="95"/>
      <c r="E42" s="95"/>
      <c r="F42" s="95"/>
      <c r="G42" s="95"/>
      <c r="H42" s="95"/>
      <c r="I42" s="95"/>
      <c r="J42" s="95"/>
      <c r="K42" s="95"/>
      <c r="L42" s="95"/>
      <c r="M42" s="81"/>
      <c r="N42" s="81"/>
      <c r="O42" s="81"/>
      <c r="P42" s="81"/>
      <c r="Q42" s="81"/>
      <c r="R42" s="81"/>
      <c r="S42" s="81"/>
      <c r="T42" s="81"/>
    </row>
    <row r="43" spans="1:20" s="76" customFormat="1" x14ac:dyDescent="0.25">
      <c r="B43" s="95"/>
      <c r="C43" s="95"/>
      <c r="D43" s="95"/>
      <c r="E43" s="95"/>
      <c r="F43" s="95"/>
      <c r="G43" s="95"/>
      <c r="H43" s="95"/>
      <c r="I43" s="95"/>
      <c r="J43" s="95"/>
      <c r="K43" s="95"/>
      <c r="L43" s="95"/>
      <c r="M43" s="81"/>
      <c r="N43" s="81"/>
      <c r="O43" s="81"/>
      <c r="P43" s="81"/>
      <c r="Q43" s="81"/>
      <c r="R43" s="81"/>
      <c r="S43" s="81"/>
      <c r="T43" s="81"/>
    </row>
  </sheetData>
  <phoneticPr fontId="3" type="noConversion"/>
  <pageMargins left="0.7" right="0.7" top="0.75" bottom="0.75" header="0.3" footer="0.3"/>
  <pageSetup paperSize="9" scale="70" orientation="landscape" r:id="rId1"/>
  <headerFooter>
    <oddHeader>&amp;L&amp;"Arial,Bold"Quarterly provisional figures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8DA59-947D-4E5C-B357-873158A0E87A}">
  <sheetPr codeName="Sheet8">
    <pageSetUpPr fitToPage="1"/>
  </sheetPr>
  <dimension ref="A1:U43"/>
  <sheetViews>
    <sheetView showGridLines="0" zoomScale="85" zoomScaleNormal="85" workbookViewId="0"/>
  </sheetViews>
  <sheetFormatPr defaultRowHeight="13.2" x14ac:dyDescent="0.25"/>
  <cols>
    <col min="1" max="1" width="34.44140625" customWidth="1"/>
    <col min="2" max="8" width="14.44140625" style="2" customWidth="1"/>
    <col min="9" max="12" width="14.44140625" customWidth="1"/>
    <col min="13" max="20" width="9.109375" style="76" customWidth="1"/>
  </cols>
  <sheetData>
    <row r="1" spans="1:21" x14ac:dyDescent="0.25">
      <c r="A1" s="19" t="s">
        <v>203</v>
      </c>
      <c r="B1" s="19"/>
      <c r="C1" s="19"/>
      <c r="D1" s="19"/>
      <c r="E1" s="19"/>
      <c r="F1" s="19"/>
      <c r="G1" s="19"/>
      <c r="H1" s="31"/>
      <c r="I1" s="31"/>
      <c r="J1" s="22"/>
      <c r="K1" s="22"/>
      <c r="L1" s="22"/>
      <c r="M1" s="79"/>
    </row>
    <row r="2" spans="1:21" x14ac:dyDescent="0.25">
      <c r="A2" s="108" t="s">
        <v>227</v>
      </c>
      <c r="B2" s="19"/>
      <c r="C2" s="19"/>
      <c r="D2" s="19"/>
      <c r="E2" s="19"/>
      <c r="F2" s="19"/>
      <c r="G2" s="19"/>
      <c r="H2" s="31"/>
      <c r="I2" s="31"/>
      <c r="J2" s="22"/>
      <c r="K2" s="22"/>
      <c r="L2" s="22"/>
      <c r="M2" s="79"/>
    </row>
    <row r="3" spans="1:21" x14ac:dyDescent="0.25">
      <c r="A3" s="19"/>
      <c r="B3" s="19"/>
      <c r="C3" s="19"/>
      <c r="D3" s="19"/>
      <c r="E3" s="19"/>
      <c r="F3" s="19"/>
      <c r="G3" s="19"/>
      <c r="H3" s="31"/>
      <c r="I3" s="31"/>
      <c r="J3" s="22"/>
      <c r="K3" s="22"/>
      <c r="L3" s="22"/>
      <c r="M3" s="79"/>
    </row>
    <row r="4" spans="1:21" x14ac:dyDescent="0.25">
      <c r="A4" s="20"/>
      <c r="B4" s="26"/>
      <c r="C4" s="26"/>
      <c r="D4" s="26"/>
      <c r="E4" s="26"/>
      <c r="F4" s="26"/>
      <c r="G4" s="31"/>
      <c r="H4" s="31"/>
      <c r="I4" s="31"/>
      <c r="J4" s="22"/>
      <c r="K4" s="22"/>
      <c r="L4" s="21" t="s">
        <v>55</v>
      </c>
      <c r="M4" s="79"/>
    </row>
    <row r="5" spans="1:21" s="18" customFormat="1" ht="75" customHeight="1" x14ac:dyDescent="0.25">
      <c r="A5" s="63" t="s">
        <v>141</v>
      </c>
      <c r="B5" s="64" t="s">
        <v>13</v>
      </c>
      <c r="C5" s="64" t="s">
        <v>18</v>
      </c>
      <c r="D5" s="64" t="s">
        <v>86</v>
      </c>
      <c r="E5" s="64" t="s">
        <v>32</v>
      </c>
      <c r="F5" s="64" t="s">
        <v>33</v>
      </c>
      <c r="G5" s="64" t="s">
        <v>87</v>
      </c>
      <c r="H5" s="64" t="s">
        <v>88</v>
      </c>
      <c r="I5" s="64" t="s">
        <v>35</v>
      </c>
      <c r="J5" s="64" t="s">
        <v>34</v>
      </c>
      <c r="K5" s="64" t="s">
        <v>146</v>
      </c>
      <c r="L5" s="64" t="s">
        <v>173</v>
      </c>
      <c r="M5" s="179"/>
      <c r="N5" s="80"/>
      <c r="O5" s="80"/>
      <c r="P5" s="80"/>
      <c r="Q5" s="80"/>
      <c r="R5" s="80"/>
      <c r="S5" s="80"/>
      <c r="T5" s="80"/>
    </row>
    <row r="6" spans="1:21" ht="12.9" customHeight="1" x14ac:dyDescent="0.25">
      <c r="A6" s="30"/>
      <c r="B6" s="71"/>
      <c r="C6" s="71"/>
      <c r="D6" s="71"/>
      <c r="E6" s="71"/>
      <c r="F6" s="71"/>
      <c r="G6" s="71"/>
      <c r="H6" s="34"/>
      <c r="I6" s="73"/>
      <c r="J6" s="22"/>
      <c r="K6" s="9"/>
      <c r="L6" s="17"/>
      <c r="M6" s="79"/>
      <c r="U6" s="16"/>
    </row>
    <row r="7" spans="1:21" ht="12.9" customHeight="1" x14ac:dyDescent="0.25">
      <c r="A7" s="55" t="s">
        <v>132</v>
      </c>
      <c r="B7" s="56">
        <v>692.7</v>
      </c>
      <c r="C7" s="119">
        <v>183.42000000000002</v>
      </c>
      <c r="D7" s="119">
        <v>639.5</v>
      </c>
      <c r="E7" s="119">
        <v>469.45</v>
      </c>
      <c r="F7" s="119">
        <v>3736.52</v>
      </c>
      <c r="G7" s="119">
        <v>0</v>
      </c>
      <c r="H7" s="119">
        <v>0</v>
      </c>
      <c r="I7" s="119">
        <v>0</v>
      </c>
      <c r="J7" s="119">
        <v>0</v>
      </c>
      <c r="K7" s="119">
        <v>40.909999999999997</v>
      </c>
      <c r="L7" s="192">
        <f>SUM(B7:K7)</f>
        <v>5762.5</v>
      </c>
      <c r="M7" s="79"/>
    </row>
    <row r="8" spans="1:21" ht="12.9" customHeight="1" x14ac:dyDescent="0.25">
      <c r="A8" s="123" t="s">
        <v>133</v>
      </c>
      <c r="B8" s="124">
        <v>633.05999999999995</v>
      </c>
      <c r="C8" s="124">
        <v>126</v>
      </c>
      <c r="D8" s="124">
        <v>1689</v>
      </c>
      <c r="E8" s="124">
        <v>324</v>
      </c>
      <c r="F8" s="124">
        <v>4199</v>
      </c>
      <c r="G8" s="124">
        <v>0</v>
      </c>
      <c r="H8" s="124">
        <v>0</v>
      </c>
      <c r="I8" s="124">
        <v>0</v>
      </c>
      <c r="J8" s="124">
        <v>0</v>
      </c>
      <c r="K8" s="124">
        <v>493</v>
      </c>
      <c r="L8" s="193">
        <f t="shared" ref="L8:L17" si="0">SUM(B8:K8)</f>
        <v>7464.0599999999995</v>
      </c>
      <c r="M8" s="79"/>
    </row>
    <row r="9" spans="1:21" ht="12.9" customHeight="1" x14ac:dyDescent="0.25">
      <c r="A9" s="55" t="s">
        <v>134</v>
      </c>
      <c r="B9" s="119">
        <v>214.92000000000002</v>
      </c>
      <c r="C9" s="119">
        <v>187.21</v>
      </c>
      <c r="D9" s="119">
        <v>2260.59</v>
      </c>
      <c r="E9" s="119">
        <v>729.7399999999999</v>
      </c>
      <c r="F9" s="119">
        <v>4671.34</v>
      </c>
      <c r="G9" s="119">
        <v>4.2700000000000005</v>
      </c>
      <c r="H9" s="119">
        <v>0</v>
      </c>
      <c r="I9" s="119">
        <v>18.73</v>
      </c>
      <c r="J9" s="119">
        <v>0</v>
      </c>
      <c r="K9" s="119">
        <v>719.06</v>
      </c>
      <c r="L9" s="192">
        <f t="shared" si="0"/>
        <v>8805.86</v>
      </c>
      <c r="M9" s="79"/>
    </row>
    <row r="10" spans="1:21" ht="12.9" customHeight="1" x14ac:dyDescent="0.25">
      <c r="A10" s="123" t="s">
        <v>1</v>
      </c>
      <c r="B10" s="124">
        <v>372.72</v>
      </c>
      <c r="C10" s="124">
        <v>132.80000000000001</v>
      </c>
      <c r="D10" s="124">
        <v>1892.9</v>
      </c>
      <c r="E10" s="124">
        <v>377.74999999999994</v>
      </c>
      <c r="F10" s="124">
        <v>5643.51</v>
      </c>
      <c r="G10" s="124">
        <v>0</v>
      </c>
      <c r="H10" s="124">
        <v>0</v>
      </c>
      <c r="I10" s="124">
        <v>0</v>
      </c>
      <c r="J10" s="124">
        <v>0</v>
      </c>
      <c r="K10" s="124">
        <v>514.70000000000005</v>
      </c>
      <c r="L10" s="193">
        <f t="shared" si="0"/>
        <v>8934.380000000001</v>
      </c>
      <c r="M10" s="79"/>
    </row>
    <row r="11" spans="1:21" ht="12.9" customHeight="1" x14ac:dyDescent="0.25">
      <c r="A11" s="55" t="s">
        <v>135</v>
      </c>
      <c r="B11" s="119">
        <v>521.24</v>
      </c>
      <c r="C11" s="119">
        <v>159.46999999999997</v>
      </c>
      <c r="D11" s="119">
        <v>1225.8599999999999</v>
      </c>
      <c r="E11" s="119">
        <v>450.8</v>
      </c>
      <c r="F11" s="119">
        <v>2589.92</v>
      </c>
      <c r="G11" s="119">
        <v>5.75</v>
      </c>
      <c r="H11" s="119">
        <v>0</v>
      </c>
      <c r="I11" s="119">
        <v>6.75</v>
      </c>
      <c r="J11" s="119">
        <v>0</v>
      </c>
      <c r="K11" s="119">
        <v>430.2</v>
      </c>
      <c r="L11" s="192">
        <f t="shared" si="0"/>
        <v>5389.99</v>
      </c>
      <c r="M11" s="79"/>
    </row>
    <row r="12" spans="1:21" ht="12.9" customHeight="1" x14ac:dyDescent="0.25">
      <c r="A12" s="123" t="s">
        <v>136</v>
      </c>
      <c r="B12" s="124">
        <v>666.55</v>
      </c>
      <c r="C12" s="124">
        <v>175.26</v>
      </c>
      <c r="D12" s="124">
        <v>1137.73</v>
      </c>
      <c r="E12" s="124">
        <v>465.43</v>
      </c>
      <c r="F12" s="124">
        <v>2404.8200000000002</v>
      </c>
      <c r="G12" s="124">
        <v>0</v>
      </c>
      <c r="H12" s="124">
        <v>0</v>
      </c>
      <c r="I12" s="124">
        <v>0</v>
      </c>
      <c r="J12" s="124">
        <v>0</v>
      </c>
      <c r="K12" s="124">
        <v>428.09</v>
      </c>
      <c r="L12" s="193">
        <f t="shared" si="0"/>
        <v>5277.88</v>
      </c>
      <c r="M12" s="79"/>
    </row>
    <row r="13" spans="1:21" ht="12.9" customHeight="1" x14ac:dyDescent="0.25">
      <c r="A13" s="55" t="s">
        <v>137</v>
      </c>
      <c r="B13" s="119">
        <v>541.5</v>
      </c>
      <c r="C13" s="119">
        <v>149.62</v>
      </c>
      <c r="D13" s="119">
        <v>952.36</v>
      </c>
      <c r="E13" s="119">
        <v>474.28</v>
      </c>
      <c r="F13" s="119">
        <v>1063.6199999999999</v>
      </c>
      <c r="G13" s="119">
        <v>0</v>
      </c>
      <c r="H13" s="119">
        <v>0</v>
      </c>
      <c r="I13" s="119">
        <v>0</v>
      </c>
      <c r="J13" s="119">
        <v>0</v>
      </c>
      <c r="K13" s="119">
        <v>353.87</v>
      </c>
      <c r="L13" s="192">
        <f t="shared" si="0"/>
        <v>3535.25</v>
      </c>
      <c r="M13" s="79"/>
    </row>
    <row r="14" spans="1:21" ht="12.9" customHeight="1" x14ac:dyDescent="0.25">
      <c r="A14" s="123" t="s">
        <v>138</v>
      </c>
      <c r="B14" s="124">
        <v>234.78</v>
      </c>
      <c r="C14" s="124">
        <v>121.55</v>
      </c>
      <c r="D14" s="124">
        <v>1021.59</v>
      </c>
      <c r="E14" s="124">
        <v>312.47000000000003</v>
      </c>
      <c r="F14" s="124">
        <v>3294.3</v>
      </c>
      <c r="G14" s="124">
        <v>0</v>
      </c>
      <c r="H14" s="124">
        <v>0</v>
      </c>
      <c r="I14" s="124">
        <v>0</v>
      </c>
      <c r="J14" s="124">
        <v>0</v>
      </c>
      <c r="K14" s="124">
        <v>246.5</v>
      </c>
      <c r="L14" s="193">
        <f t="shared" si="0"/>
        <v>5231.1900000000005</v>
      </c>
      <c r="M14" s="79"/>
    </row>
    <row r="15" spans="1:21" ht="12.9" customHeight="1" x14ac:dyDescent="0.25">
      <c r="A15" s="55" t="s">
        <v>139</v>
      </c>
      <c r="B15" s="119">
        <v>538.66</v>
      </c>
      <c r="C15" s="119">
        <v>130.9</v>
      </c>
      <c r="D15" s="119">
        <v>597.26</v>
      </c>
      <c r="E15" s="119">
        <v>335.36</v>
      </c>
      <c r="F15" s="119">
        <v>3887.2</v>
      </c>
      <c r="G15" s="119">
        <v>0</v>
      </c>
      <c r="H15" s="119">
        <v>0</v>
      </c>
      <c r="I15" s="119">
        <v>0</v>
      </c>
      <c r="J15" s="119">
        <v>0</v>
      </c>
      <c r="K15" s="119">
        <v>78.099999999999994</v>
      </c>
      <c r="L15" s="192">
        <f t="shared" si="0"/>
        <v>5567.48</v>
      </c>
      <c r="M15" s="79"/>
    </row>
    <row r="16" spans="1:21" ht="12.9" customHeight="1" x14ac:dyDescent="0.25">
      <c r="A16" s="123" t="s">
        <v>85</v>
      </c>
      <c r="B16" s="124">
        <v>574.78</v>
      </c>
      <c r="C16" s="124">
        <v>180.67</v>
      </c>
      <c r="D16" s="124">
        <v>1316.47</v>
      </c>
      <c r="E16" s="124">
        <v>455.72999999999996</v>
      </c>
      <c r="F16" s="124">
        <v>3020.7</v>
      </c>
      <c r="G16" s="124">
        <v>0.68</v>
      </c>
      <c r="H16" s="124">
        <v>0</v>
      </c>
      <c r="I16" s="124">
        <v>71.62</v>
      </c>
      <c r="J16" s="124">
        <v>45.31</v>
      </c>
      <c r="K16" s="124">
        <v>391.84</v>
      </c>
      <c r="L16" s="193">
        <f t="shared" si="0"/>
        <v>6057.8000000000011</v>
      </c>
      <c r="M16" s="79"/>
    </row>
    <row r="17" spans="1:13" ht="12.9" customHeight="1" x14ac:dyDescent="0.25">
      <c r="A17" s="55" t="s">
        <v>140</v>
      </c>
      <c r="B17" s="119">
        <v>435.53000000000003</v>
      </c>
      <c r="C17" s="119">
        <v>121.69999999999999</v>
      </c>
      <c r="D17" s="119">
        <v>1950.68</v>
      </c>
      <c r="E17" s="119">
        <v>445.48</v>
      </c>
      <c r="F17" s="119">
        <v>3524.2799999999997</v>
      </c>
      <c r="G17" s="119">
        <v>1.88</v>
      </c>
      <c r="H17" s="119">
        <v>0</v>
      </c>
      <c r="I17" s="119">
        <v>4.1100000000000003</v>
      </c>
      <c r="J17" s="119">
        <v>0</v>
      </c>
      <c r="K17" s="119">
        <v>536.12</v>
      </c>
      <c r="L17" s="192">
        <f t="shared" si="0"/>
        <v>7019.78</v>
      </c>
      <c r="M17" s="79"/>
    </row>
    <row r="18" spans="1:13" ht="12.9" customHeight="1" x14ac:dyDescent="0.25">
      <c r="A18" s="123"/>
      <c r="B18" s="124"/>
      <c r="C18" s="124"/>
      <c r="D18" s="124"/>
      <c r="E18" s="124"/>
      <c r="F18" s="124"/>
      <c r="G18" s="124"/>
      <c r="H18" s="124"/>
      <c r="I18" s="124"/>
      <c r="J18" s="124"/>
      <c r="K18" s="124"/>
      <c r="L18" s="193"/>
      <c r="M18" s="79"/>
    </row>
    <row r="19" spans="1:13" ht="12.9" customHeight="1" x14ac:dyDescent="0.25">
      <c r="A19" s="59" t="s">
        <v>0</v>
      </c>
      <c r="B19" s="61">
        <f>B7+B8+B10+B14+B15+B17</f>
        <v>2907.4500000000003</v>
      </c>
      <c r="C19" s="61">
        <f t="shared" ref="C19:J19" si="1">C7+C8+C10+C14+C15+C17</f>
        <v>816.36999999999989</v>
      </c>
      <c r="D19" s="61">
        <f t="shared" si="1"/>
        <v>7790.93</v>
      </c>
      <c r="E19" s="61">
        <f t="shared" si="1"/>
        <v>2264.5100000000002</v>
      </c>
      <c r="F19" s="61">
        <f t="shared" si="1"/>
        <v>24284.81</v>
      </c>
      <c r="G19" s="61">
        <f t="shared" si="1"/>
        <v>1.88</v>
      </c>
      <c r="H19" s="61">
        <f t="shared" si="1"/>
        <v>0</v>
      </c>
      <c r="I19" s="61">
        <f t="shared" si="1"/>
        <v>4.1100000000000003</v>
      </c>
      <c r="J19" s="61">
        <f t="shared" si="1"/>
        <v>0</v>
      </c>
      <c r="K19" s="61">
        <f>K7+K8+K10+K14+K15+K17</f>
        <v>1909.33</v>
      </c>
      <c r="L19" s="188">
        <f>L7+L8+L10+L14+L15+L17</f>
        <v>39979.39</v>
      </c>
      <c r="M19" s="79"/>
    </row>
    <row r="20" spans="1:13" ht="12.9" customHeight="1" x14ac:dyDescent="0.25">
      <c r="A20" s="32" t="s">
        <v>2</v>
      </c>
      <c r="B20" s="33">
        <f>B11+B12</f>
        <v>1187.79</v>
      </c>
      <c r="C20" s="33">
        <f t="shared" ref="C20:J20" si="2">C11+C12</f>
        <v>334.72999999999996</v>
      </c>
      <c r="D20" s="33">
        <f t="shared" si="2"/>
        <v>2363.59</v>
      </c>
      <c r="E20" s="33">
        <f t="shared" si="2"/>
        <v>916.23</v>
      </c>
      <c r="F20" s="33">
        <f t="shared" si="2"/>
        <v>4994.74</v>
      </c>
      <c r="G20" s="33">
        <f t="shared" si="2"/>
        <v>5.75</v>
      </c>
      <c r="H20" s="33">
        <f t="shared" si="2"/>
        <v>0</v>
      </c>
      <c r="I20" s="33">
        <f t="shared" si="2"/>
        <v>6.75</v>
      </c>
      <c r="J20" s="33">
        <f t="shared" si="2"/>
        <v>0</v>
      </c>
      <c r="K20" s="33">
        <f>K11+K12</f>
        <v>858.29</v>
      </c>
      <c r="L20" s="189">
        <f>L11+L12</f>
        <v>10667.869999999999</v>
      </c>
      <c r="M20" s="79"/>
    </row>
    <row r="21" spans="1:13" ht="12.9" customHeight="1" x14ac:dyDescent="0.25">
      <c r="A21" s="62"/>
      <c r="B21" s="60"/>
      <c r="C21" s="60"/>
      <c r="D21" s="60"/>
      <c r="E21" s="60"/>
      <c r="F21" s="60"/>
      <c r="G21" s="60"/>
      <c r="H21" s="60"/>
      <c r="I21" s="60"/>
      <c r="J21" s="60"/>
      <c r="K21" s="60"/>
      <c r="L21" s="188"/>
      <c r="M21" s="79"/>
    </row>
    <row r="22" spans="1:13" ht="12.9" customHeight="1" x14ac:dyDescent="0.25">
      <c r="A22" s="65" t="s">
        <v>5</v>
      </c>
      <c r="B22" s="66">
        <f>SUM(B7:B17)</f>
        <v>5426.4400000000005</v>
      </c>
      <c r="C22" s="66">
        <f t="shared" ref="C22:J22" si="3">SUM(C7:C17)</f>
        <v>1668.6000000000004</v>
      </c>
      <c r="D22" s="66">
        <f t="shared" si="3"/>
        <v>14683.94</v>
      </c>
      <c r="E22" s="66">
        <f t="shared" si="3"/>
        <v>4840.49</v>
      </c>
      <c r="F22" s="66">
        <f t="shared" si="3"/>
        <v>38035.21</v>
      </c>
      <c r="G22" s="66">
        <f t="shared" si="3"/>
        <v>12.579999999999998</v>
      </c>
      <c r="H22" s="66">
        <f t="shared" si="3"/>
        <v>0</v>
      </c>
      <c r="I22" s="66">
        <f t="shared" si="3"/>
        <v>101.21000000000001</v>
      </c>
      <c r="J22" s="66">
        <f t="shared" si="3"/>
        <v>45.31</v>
      </c>
      <c r="K22" s="66">
        <f>SUM(K7:K17)</f>
        <v>4232.3900000000003</v>
      </c>
      <c r="L22" s="190">
        <f>SUM(L7:L17)</f>
        <v>69046.17</v>
      </c>
      <c r="M22" s="79"/>
    </row>
    <row r="23" spans="1:13" s="76" customFormat="1" x14ac:dyDescent="0.25">
      <c r="A23" s="78"/>
      <c r="B23" s="78"/>
      <c r="C23" s="91"/>
      <c r="D23" s="77"/>
      <c r="E23" s="77"/>
      <c r="F23" s="77"/>
      <c r="G23" s="77"/>
      <c r="H23" s="78"/>
      <c r="I23" s="78"/>
      <c r="J23" s="91"/>
      <c r="K23" s="77"/>
      <c r="L23" s="77"/>
    </row>
    <row r="24" spans="1:13" s="76" customFormat="1" x14ac:dyDescent="0.25">
      <c r="A24" s="78" t="s">
        <v>8</v>
      </c>
      <c r="B24" s="84"/>
      <c r="C24" s="84"/>
      <c r="D24" s="84"/>
      <c r="E24" s="84"/>
      <c r="F24" s="84"/>
      <c r="G24" s="84"/>
      <c r="H24" s="84"/>
      <c r="I24" s="84"/>
      <c r="J24" s="84"/>
      <c r="K24" s="84"/>
      <c r="L24" s="84"/>
      <c r="M24" s="79"/>
    </row>
    <row r="25" spans="1:13" s="76" customFormat="1" x14ac:dyDescent="0.25">
      <c r="A25" s="79"/>
      <c r="B25" s="84"/>
      <c r="C25" s="84"/>
      <c r="D25" s="84"/>
      <c r="E25" s="84"/>
      <c r="F25" s="84"/>
      <c r="G25" s="84"/>
      <c r="H25" s="84"/>
      <c r="I25" s="84"/>
      <c r="J25" s="84"/>
      <c r="K25" s="84"/>
      <c r="L25" s="84"/>
      <c r="M25" s="79"/>
    </row>
    <row r="26" spans="1:13" s="76" customFormat="1" x14ac:dyDescent="0.25">
      <c r="B26" s="81"/>
      <c r="C26" s="81"/>
      <c r="D26" s="81"/>
      <c r="E26" s="81"/>
      <c r="F26" s="81"/>
      <c r="G26" s="81"/>
      <c r="H26" s="81"/>
      <c r="I26" s="81"/>
      <c r="J26" s="81"/>
      <c r="K26" s="81"/>
      <c r="L26" s="81"/>
    </row>
    <row r="27" spans="1:13" s="76" customFormat="1" x14ac:dyDescent="0.25">
      <c r="B27" s="81"/>
      <c r="C27" s="81"/>
      <c r="D27" s="81"/>
      <c r="E27" s="81"/>
      <c r="F27" s="81"/>
      <c r="G27" s="81"/>
      <c r="H27" s="81"/>
      <c r="I27" s="81"/>
      <c r="J27" s="81"/>
      <c r="K27" s="81"/>
      <c r="L27" s="81"/>
    </row>
    <row r="28" spans="1:13" s="76" customFormat="1" x14ac:dyDescent="0.25">
      <c r="B28" s="81"/>
      <c r="C28" s="81"/>
      <c r="D28" s="81"/>
      <c r="E28" s="81"/>
      <c r="F28" s="81"/>
      <c r="G28" s="81"/>
      <c r="H28" s="81"/>
      <c r="I28" s="81"/>
      <c r="J28" s="81"/>
      <c r="K28" s="81"/>
      <c r="L28" s="81"/>
    </row>
    <row r="29" spans="1:13" s="76" customFormat="1" x14ac:dyDescent="0.25">
      <c r="B29" s="95"/>
      <c r="C29" s="95"/>
      <c r="D29" s="95"/>
      <c r="E29" s="95"/>
      <c r="F29" s="95"/>
      <c r="G29" s="95"/>
      <c r="H29" s="95"/>
    </row>
    <row r="30" spans="1:13" s="76" customFormat="1" x14ac:dyDescent="0.25">
      <c r="B30" s="95"/>
      <c r="C30" s="95"/>
      <c r="D30" s="95"/>
      <c r="E30" s="95"/>
      <c r="F30" s="95"/>
      <c r="G30" s="95"/>
      <c r="H30" s="95"/>
    </row>
    <row r="31" spans="1:13" s="76" customFormat="1" x14ac:dyDescent="0.25">
      <c r="B31" s="95"/>
      <c r="C31" s="95"/>
      <c r="D31" s="95"/>
      <c r="E31" s="95"/>
      <c r="F31" s="95"/>
      <c r="G31" s="95"/>
      <c r="H31" s="95"/>
    </row>
    <row r="32" spans="1:13" s="76" customFormat="1" x14ac:dyDescent="0.25">
      <c r="B32" s="95"/>
      <c r="C32" s="95"/>
      <c r="D32" s="95"/>
      <c r="E32" s="95"/>
      <c r="F32" s="95"/>
      <c r="G32" s="95"/>
      <c r="H32" s="95"/>
    </row>
    <row r="33" spans="2:8" s="76" customFormat="1" x14ac:dyDescent="0.25">
      <c r="B33" s="95"/>
      <c r="C33" s="95"/>
      <c r="D33" s="95"/>
      <c r="E33" s="95"/>
      <c r="F33" s="95"/>
      <c r="G33" s="95"/>
      <c r="H33" s="95"/>
    </row>
    <row r="34" spans="2:8" s="76" customFormat="1" x14ac:dyDescent="0.25">
      <c r="B34" s="95"/>
      <c r="C34" s="95"/>
      <c r="D34" s="95"/>
      <c r="E34" s="95"/>
      <c r="F34" s="95"/>
      <c r="G34" s="95"/>
      <c r="H34" s="95"/>
    </row>
    <row r="35" spans="2:8" s="76" customFormat="1" x14ac:dyDescent="0.25">
      <c r="B35" s="95"/>
      <c r="C35" s="95"/>
      <c r="D35" s="95"/>
      <c r="E35" s="95"/>
      <c r="F35" s="95"/>
      <c r="G35" s="95"/>
      <c r="H35" s="95"/>
    </row>
    <row r="36" spans="2:8" s="76" customFormat="1" x14ac:dyDescent="0.25">
      <c r="B36" s="95"/>
      <c r="C36" s="95"/>
      <c r="D36" s="95"/>
      <c r="E36" s="95"/>
      <c r="F36" s="95"/>
      <c r="G36" s="95"/>
      <c r="H36" s="95"/>
    </row>
    <row r="37" spans="2:8" s="76" customFormat="1" x14ac:dyDescent="0.25">
      <c r="B37" s="95"/>
      <c r="C37" s="95"/>
      <c r="D37" s="95"/>
      <c r="E37" s="95"/>
      <c r="F37" s="95"/>
      <c r="G37" s="95"/>
      <c r="H37" s="95"/>
    </row>
    <row r="38" spans="2:8" s="76" customFormat="1" x14ac:dyDescent="0.25">
      <c r="B38" s="95"/>
      <c r="C38" s="95"/>
      <c r="D38" s="95"/>
      <c r="E38" s="95"/>
      <c r="F38" s="95"/>
      <c r="G38" s="95"/>
      <c r="H38" s="95"/>
    </row>
    <row r="39" spans="2:8" s="76" customFormat="1" x14ac:dyDescent="0.25">
      <c r="B39" s="95"/>
      <c r="C39" s="95"/>
      <c r="D39" s="95"/>
      <c r="E39" s="95"/>
      <c r="F39" s="95"/>
      <c r="G39" s="95"/>
      <c r="H39" s="95"/>
    </row>
    <row r="40" spans="2:8" s="76" customFormat="1" x14ac:dyDescent="0.25">
      <c r="B40" s="95"/>
      <c r="C40" s="95"/>
      <c r="D40" s="95"/>
      <c r="E40" s="95"/>
      <c r="F40" s="95"/>
      <c r="G40" s="95"/>
      <c r="H40" s="95"/>
    </row>
    <row r="41" spans="2:8" s="76" customFormat="1" x14ac:dyDescent="0.25">
      <c r="B41" s="95"/>
      <c r="C41" s="95"/>
      <c r="D41" s="95"/>
      <c r="E41" s="95"/>
      <c r="F41" s="95"/>
      <c r="G41" s="95"/>
      <c r="H41" s="95"/>
    </row>
    <row r="42" spans="2:8" s="76" customFormat="1" x14ac:dyDescent="0.25">
      <c r="B42" s="95"/>
      <c r="C42" s="95"/>
      <c r="D42" s="95"/>
      <c r="E42" s="95"/>
      <c r="F42" s="95"/>
      <c r="G42" s="95"/>
      <c r="H42" s="95"/>
    </row>
    <row r="43" spans="2:8" s="76" customFormat="1" x14ac:dyDescent="0.25">
      <c r="B43" s="95"/>
      <c r="C43" s="95"/>
      <c r="D43" s="95"/>
      <c r="E43" s="95"/>
      <c r="F43" s="95"/>
      <c r="G43" s="95"/>
      <c r="H43" s="95"/>
    </row>
  </sheetData>
  <phoneticPr fontId="3" type="noConversion"/>
  <pageMargins left="0.7" right="0.7" top="0.75" bottom="0.75" header="0.3" footer="0.3"/>
  <pageSetup paperSize="9" scale="70" orientation="landscape" r:id="rId1"/>
  <headerFooter>
    <oddHeader>&amp;L&amp;"Arial,Bold"Quarterly provisional figures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4</vt:i4>
      </vt:variant>
    </vt:vector>
  </HeadingPairs>
  <TitlesOfParts>
    <vt:vector size="27" baseType="lpstr">
      <vt:lpstr>Cover</vt:lpstr>
      <vt:lpstr>Contents</vt:lpstr>
      <vt:lpstr>Printing_Guidance</vt:lpstr>
      <vt:lpstr>Table1</vt:lpstr>
      <vt:lpstr>Table2</vt:lpstr>
      <vt:lpstr>Table3</vt:lpstr>
      <vt:lpstr>Table4</vt:lpstr>
      <vt:lpstr>Table5</vt:lpstr>
      <vt:lpstr>Table6</vt:lpstr>
      <vt:lpstr>Table7</vt:lpstr>
      <vt:lpstr>Table8</vt:lpstr>
      <vt:lpstr>Table9</vt:lpstr>
      <vt:lpstr>Table10</vt:lpstr>
      <vt:lpstr>Table11</vt:lpstr>
      <vt:lpstr>Table12</vt:lpstr>
      <vt:lpstr>Table13</vt:lpstr>
      <vt:lpstr>Table14</vt:lpstr>
      <vt:lpstr>Table15</vt:lpstr>
      <vt:lpstr>Table16i</vt:lpstr>
      <vt:lpstr>Table16ii</vt:lpstr>
      <vt:lpstr>Table17</vt:lpstr>
      <vt:lpstr>Table18</vt:lpstr>
      <vt:lpstr>Contact_Details</vt:lpstr>
      <vt:lpstr>Contents!Print_Area</vt:lpstr>
      <vt:lpstr>Printing_Guidance!Print_Area</vt:lpstr>
      <vt:lpstr>Table18!Print_Area</vt:lpstr>
      <vt:lpstr>Table4!Print_Area</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Northern Ireland Local Authority Collected Municipal Waste Management Statistics</dc:title>
  <dc:subject>Northern Ireland Local Authority Collected Municipal Waste Management Statistics</dc:subject>
  <cp:keywords>waste; statistics; recycling; composting; landfill; NISRA; NIEA; DOE; DOENI</cp:keywords>
  <cp:lastModifiedBy>McCormack, Conor</cp:lastModifiedBy>
  <cp:lastPrinted>2025-08-15T10:43:01Z</cp:lastPrinted>
  <dcterms:created xsi:type="dcterms:W3CDTF">2009-05-27T12:45:38Z</dcterms:created>
  <dcterms:modified xsi:type="dcterms:W3CDTF">2026-04-22T13:27:13Z</dcterms:modified>
  <cp:category>Agriculture and Environment</cp:category>
  <cp:contentStatus>Provisional Data</cp:contentStatus>
</cp:coreProperties>
</file>